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9. zasedání 24_5\"/>
    </mc:Choice>
  </mc:AlternateContent>
  <bookViews>
    <workbookView xWindow="0" yWindow="0" windowWidth="20496" windowHeight="7776"/>
  </bookViews>
  <sheets>
    <sheet name="Celovečerní hraný film" sheetId="2" r:id="rId1"/>
    <sheet name="IH" sheetId="3" r:id="rId2"/>
    <sheet name="JK" sheetId="4" r:id="rId3"/>
    <sheet name="PB" sheetId="5" r:id="rId4"/>
    <sheet name="PM" sheetId="6" r:id="rId5"/>
    <sheet name="RN" sheetId="7" r:id="rId6"/>
    <sheet name="ZK" sheetId="8" r:id="rId7"/>
  </sheets>
  <definedNames>
    <definedName name="_xlnm.Print_Area" localSheetId="0">'Celovečerní hraný film'!$A$1:$AC$46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0" i="8" l="1"/>
  <c r="D40" i="8"/>
  <c r="P38" i="8"/>
  <c r="H38" i="8"/>
  <c r="P37" i="8"/>
  <c r="H37" i="8"/>
  <c r="P36" i="8"/>
  <c r="H36" i="8"/>
  <c r="P35" i="8"/>
  <c r="H35" i="8"/>
  <c r="P34" i="8"/>
  <c r="H34" i="8"/>
  <c r="P33" i="8"/>
  <c r="H33" i="8"/>
  <c r="P32" i="8"/>
  <c r="H32" i="8"/>
  <c r="P31" i="8"/>
  <c r="H31" i="8"/>
  <c r="P30" i="8"/>
  <c r="H30" i="8"/>
  <c r="P29" i="8"/>
  <c r="H29" i="8"/>
  <c r="P28" i="8"/>
  <c r="H28" i="8"/>
  <c r="P27" i="8"/>
  <c r="H27" i="8"/>
  <c r="P26" i="8"/>
  <c r="H26" i="8"/>
  <c r="P25" i="8"/>
  <c r="H25" i="8"/>
  <c r="P24" i="8"/>
  <c r="H24" i="8"/>
  <c r="P23" i="8"/>
  <c r="H23" i="8"/>
  <c r="P22" i="8"/>
  <c r="H22" i="8"/>
  <c r="P21" i="8"/>
  <c r="H21" i="8"/>
  <c r="P20" i="8"/>
  <c r="H20" i="8"/>
  <c r="P19" i="8"/>
  <c r="H19" i="8"/>
  <c r="P18" i="8"/>
  <c r="H18" i="8"/>
  <c r="P17" i="8"/>
  <c r="H17" i="8"/>
  <c r="E40" i="7"/>
  <c r="D40" i="7"/>
  <c r="P38" i="7"/>
  <c r="H38" i="7"/>
  <c r="P37" i="7"/>
  <c r="H37" i="7"/>
  <c r="P36" i="7"/>
  <c r="H36" i="7"/>
  <c r="P35" i="7"/>
  <c r="H35" i="7"/>
  <c r="P34" i="7"/>
  <c r="H34" i="7"/>
  <c r="P33" i="7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P18" i="7"/>
  <c r="H18" i="7"/>
  <c r="P17" i="7"/>
  <c r="H17" i="7"/>
  <c r="E40" i="6"/>
  <c r="D40" i="6"/>
  <c r="P38" i="6"/>
  <c r="H38" i="6"/>
  <c r="P37" i="6"/>
  <c r="H37" i="6"/>
  <c r="P36" i="6"/>
  <c r="H36" i="6"/>
  <c r="P35" i="6"/>
  <c r="H35" i="6"/>
  <c r="P34" i="6"/>
  <c r="H34" i="6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18" i="6"/>
  <c r="H18" i="6"/>
  <c r="P17" i="6"/>
  <c r="H17" i="6"/>
  <c r="E40" i="5"/>
  <c r="D40" i="5"/>
  <c r="P38" i="5"/>
  <c r="H38" i="5"/>
  <c r="P37" i="5"/>
  <c r="H37" i="5"/>
  <c r="P36" i="5"/>
  <c r="H36" i="5"/>
  <c r="P35" i="5"/>
  <c r="H35" i="5"/>
  <c r="P34" i="5"/>
  <c r="H34" i="5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18" i="5"/>
  <c r="H18" i="5"/>
  <c r="P17" i="5"/>
  <c r="H17" i="5"/>
  <c r="E40" i="4"/>
  <c r="D40" i="4"/>
  <c r="P38" i="4"/>
  <c r="H38" i="4"/>
  <c r="P37" i="4"/>
  <c r="H37" i="4"/>
  <c r="P36" i="4"/>
  <c r="H36" i="4"/>
  <c r="P35" i="4"/>
  <c r="H35" i="4"/>
  <c r="P34" i="4"/>
  <c r="H34" i="4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18" i="4"/>
  <c r="H18" i="4"/>
  <c r="P17" i="4"/>
  <c r="H17" i="4"/>
  <c r="E40" i="3"/>
  <c r="D40" i="3"/>
  <c r="P38" i="3"/>
  <c r="H38" i="3"/>
  <c r="P37" i="3"/>
  <c r="H37" i="3"/>
  <c r="P36" i="3"/>
  <c r="H36" i="3"/>
  <c r="P35" i="3"/>
  <c r="H35" i="3"/>
  <c r="P34" i="3"/>
  <c r="H34" i="3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P18" i="3"/>
  <c r="H18" i="3"/>
  <c r="P17" i="3"/>
  <c r="H17" i="3"/>
  <c r="AB18" i="2" l="1"/>
  <c r="AB19" i="2"/>
  <c r="AB20" i="2"/>
  <c r="AB21" i="2"/>
  <c r="AB22" i="2"/>
  <c r="AB23" i="2"/>
  <c r="AB24" i="2"/>
  <c r="AB17" i="2"/>
  <c r="D40" i="2" l="1"/>
  <c r="E40" i="2"/>
  <c r="H25" i="2"/>
  <c r="P25" i="2"/>
  <c r="H31" i="2"/>
  <c r="P31" i="2"/>
  <c r="H30" i="2"/>
  <c r="P30" i="2"/>
  <c r="H22" i="2"/>
  <c r="P22" i="2"/>
  <c r="H32" i="2"/>
  <c r="P32" i="2"/>
  <c r="H21" i="2"/>
  <c r="P21" i="2"/>
  <c r="H29" i="2"/>
  <c r="P29" i="2"/>
  <c r="H20" i="2"/>
  <c r="P20" i="2"/>
  <c r="H24" i="2"/>
  <c r="P24" i="2"/>
  <c r="H37" i="2"/>
  <c r="P37" i="2"/>
  <c r="H27" i="2"/>
  <c r="P27" i="2"/>
  <c r="H34" i="2"/>
  <c r="P34" i="2"/>
  <c r="H38" i="2"/>
  <c r="P38" i="2"/>
  <c r="H19" i="2"/>
  <c r="P19" i="2"/>
  <c r="H36" i="2"/>
  <c r="P36" i="2"/>
  <c r="H28" i="2"/>
  <c r="P28" i="2"/>
  <c r="R40" i="2"/>
  <c r="R41" i="2" s="1"/>
  <c r="P26" i="2"/>
  <c r="H26" i="2"/>
  <c r="P18" i="2"/>
  <c r="H18" i="2"/>
  <c r="P17" i="2"/>
  <c r="H17" i="2"/>
  <c r="P33" i="2"/>
  <c r="H33" i="2"/>
  <c r="P23" i="2"/>
  <c r="H23" i="2"/>
  <c r="H35" i="2"/>
  <c r="P35" i="2"/>
</calcChain>
</file>

<file path=xl/sharedStrings.xml><?xml version="1.0" encoding="utf-8"?>
<sst xmlns="http://schemas.openxmlformats.org/spreadsheetml/2006/main" count="856" uniqueCount="152">
  <si>
    <t>Výroba celovečerního hraného filmu s majoritní českou účastí</t>
  </si>
  <si>
    <r>
      <t>Evidenční číslo výzvy:</t>
    </r>
    <r>
      <rPr>
        <sz val="9.5"/>
        <rFont val="Arial"/>
        <family val="2"/>
        <charset val="238"/>
      </rPr>
      <t xml:space="preserve"> 2017-2-1-2</t>
    </r>
  </si>
  <si>
    <t>Cíle podpory a kritéria Rady při hodnocení žádosti:</t>
  </si>
  <si>
    <r>
      <t>Dotační okruh:</t>
    </r>
    <r>
      <rPr>
        <sz val="9.5"/>
        <rFont val="Arial"/>
        <family val="2"/>
        <charset val="238"/>
      </rPr>
      <t xml:space="preserve"> 2. výroba českého kinematografického díla</t>
    </r>
  </si>
  <si>
    <t>1. Rozvoj kvalitní , umělecky a společensky progresivní, žánrově a druhově pestré české kinematografie</t>
  </si>
  <si>
    <r>
      <t>Lhůta pro podávání žádostí:</t>
    </r>
    <r>
      <rPr>
        <sz val="9.5"/>
        <rFont val="Arial"/>
        <family val="2"/>
        <charset val="238"/>
      </rPr>
      <t xml:space="preserve"> 17.2.2017 - 17.3. 2017</t>
    </r>
  </si>
  <si>
    <t>2. Posílení české kinematografie v mezinárodní konkurenci</t>
  </si>
  <si>
    <t>Finanční alokace: 67 000 000 Kč.</t>
  </si>
  <si>
    <t>3. Podpora mezinárodních koprodukcí</t>
  </si>
  <si>
    <r>
      <t>Lhůta pro dokončení projektu:</t>
    </r>
    <r>
      <rPr>
        <sz val="9.5"/>
        <rFont val="Arial"/>
        <family val="2"/>
        <charset val="238"/>
      </rPr>
      <t xml:space="preserve"> dle žádost</t>
    </r>
    <r>
      <rPr>
        <b/>
        <sz val="9.5"/>
        <rFont val="Arial"/>
        <family val="2"/>
        <charset val="238"/>
      </rPr>
      <t>i, nejpozději do 31.12.2020</t>
    </r>
  </si>
  <si>
    <t xml:space="preserve">                                                                     </t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</si>
  <si>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 s podílem na zisku</t>
    </r>
  </si>
  <si>
    <t>Podpora je určena pro celovečerní hraná česká kinematografická díla (ve smyslu §2 odst. 1 písm. f) zákona o audiovizi) s většinovou účastí českých koproducentů.</t>
  </si>
  <si>
    <t xml:space="preserve">                                         </t>
  </si>
  <si>
    <t>evidenční číslo projektu</t>
  </si>
  <si>
    <t>název žadatele</t>
  </si>
  <si>
    <t>název projektu</t>
  </si>
  <si>
    <t>celkový rozpočet projektu</t>
  </si>
  <si>
    <t>požadovaná podpora</t>
  </si>
  <si>
    <t>body expert O</t>
  </si>
  <si>
    <t>body expert E</t>
  </si>
  <si>
    <t>body experti celkem</t>
  </si>
  <si>
    <t>Umělecká kvalita projektu</t>
  </si>
  <si>
    <t>Personální zajištění projektu</t>
  </si>
  <si>
    <t>Přínos a význam pro českou a evropskou kinematografii</t>
  </si>
  <si>
    <t>Žádost: úplnost a srozumitelnost požadovaných údajů</t>
  </si>
  <si>
    <t>Rozpočet a finanční plán</t>
  </si>
  <si>
    <t>Producentská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</si>
  <si>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</si>
  <si>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</si>
  <si>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</si>
  <si>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</si>
  <si>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</si>
  <si>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</si>
  <si>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 xml:space="preserve">žadatel -Komplexní dílo </t>
  </si>
  <si>
    <t>Rada - Komplexní dílo</t>
  </si>
  <si>
    <t>žadatel -intenzita podpory %</t>
  </si>
  <si>
    <t>Rada - intenzita podpory %</t>
  </si>
  <si>
    <t>žadatel -datum dokončení projektu</t>
  </si>
  <si>
    <t>Rada - lhůta pro dokončení</t>
  </si>
  <si>
    <t>max. podíl dotace na celkových nákladech projektu</t>
  </si>
  <si>
    <t>0-30</t>
  </si>
  <si>
    <t>0-15</t>
  </si>
  <si>
    <t>0-5</t>
  </si>
  <si>
    <t>0-10</t>
  </si>
  <si>
    <t>1676-2017</t>
  </si>
  <si>
    <t>Fénix Film s.r.o.</t>
  </si>
  <si>
    <t>Čertoviny</t>
  </si>
  <si>
    <t>ne</t>
  </si>
  <si>
    <t>15.12.2017</t>
  </si>
  <si>
    <t>1677-2017</t>
  </si>
  <si>
    <t>CZECH FILM s.r.o.</t>
  </si>
  <si>
    <t>Odborný dohled nad výkladem snu</t>
  </si>
  <si>
    <t>ano</t>
  </si>
  <si>
    <t>31.3.2018</t>
  </si>
  <si>
    <t>1679-2017</t>
  </si>
  <si>
    <t>Happy Celuloid s.r.o.</t>
  </si>
  <si>
    <t>Runa smrti</t>
  </si>
  <si>
    <t>30.10.2019</t>
  </si>
  <si>
    <t>1681-2017</t>
  </si>
  <si>
    <t>endorfilm s.r.o.</t>
  </si>
  <si>
    <t>Staříci</t>
  </si>
  <si>
    <t>31.1.2019</t>
  </si>
  <si>
    <t>1682-2017</t>
  </si>
  <si>
    <t>Marlene Film Production, s.r.o.</t>
  </si>
  <si>
    <t>Šarlatán</t>
  </si>
  <si>
    <t>1683-2017</t>
  </si>
  <si>
    <t>CINEART TV Prague s.r.o.</t>
  </si>
  <si>
    <t>Jan Palach</t>
  </si>
  <si>
    <t>30.8.2018</t>
  </si>
  <si>
    <t>1684-2017</t>
  </si>
  <si>
    <t>LUXOR spol.s.r.o.</t>
  </si>
  <si>
    <t>Dlouhý, Široký a Bystrozraký</t>
  </si>
  <si>
    <t>30.11.2018</t>
  </si>
  <si>
    <t>1685-2017</t>
  </si>
  <si>
    <t>První veřejnoprávní s.r.o.</t>
  </si>
  <si>
    <t>Smrt krále Kandaula</t>
  </si>
  <si>
    <t>1.4.2020</t>
  </si>
  <si>
    <t>1686-2017</t>
  </si>
  <si>
    <t>Punk Film, s.r.o.</t>
  </si>
  <si>
    <t>Poslední závod</t>
  </si>
  <si>
    <t>31.3.2019</t>
  </si>
  <si>
    <t>1687-2017</t>
  </si>
  <si>
    <t>INFINITY PRAGUE Ltd, a.s.</t>
  </si>
  <si>
    <t>Tátova Volha</t>
  </si>
  <si>
    <t>1.3.2018</t>
  </si>
  <si>
    <t>1689-2017</t>
  </si>
  <si>
    <t>Film United s.r.o.</t>
  </si>
  <si>
    <t>Za Sny</t>
  </si>
  <si>
    <t>31.12.2018</t>
  </si>
  <si>
    <t>1690-2017</t>
  </si>
  <si>
    <t>Prague Movie Company s.r.o.</t>
  </si>
  <si>
    <t>Pražské orgie</t>
  </si>
  <si>
    <t>30.12.2018</t>
  </si>
  <si>
    <t>1691-2017</t>
  </si>
  <si>
    <t>first.FRAME s.r o.</t>
  </si>
  <si>
    <t>Overview</t>
  </si>
  <si>
    <t>30.12.2019</t>
  </si>
  <si>
    <t>1694-2017</t>
  </si>
  <si>
    <t>0,7km films s.r.o.</t>
  </si>
  <si>
    <t>Modelář</t>
  </si>
  <si>
    <t>1696-2017</t>
  </si>
  <si>
    <t>Daniel Severa Production, s.r.o.</t>
  </si>
  <si>
    <t>Opravdoví bratři</t>
  </si>
  <si>
    <t>1697-2017</t>
  </si>
  <si>
    <t>MIRACLE FILM s.r.o.</t>
  </si>
  <si>
    <t>Síla Lásky</t>
  </si>
  <si>
    <t>31.12.2017/10.8.2018</t>
  </si>
  <si>
    <t>1698-2017</t>
  </si>
  <si>
    <t>SCREENPLAY BY, s.r.o.</t>
  </si>
  <si>
    <t>MISS HANOI</t>
  </si>
  <si>
    <t>31.4.2019</t>
  </si>
  <si>
    <t>1699-2017</t>
  </si>
  <si>
    <t>IN Film Praha spol. s.r.o.</t>
  </si>
  <si>
    <t>Skleněný pokoj</t>
  </si>
  <si>
    <t>40%/56%</t>
  </si>
  <si>
    <t>1.11.2019</t>
  </si>
  <si>
    <t>1701-2017</t>
  </si>
  <si>
    <t>Vinná galerie, s.r.o.</t>
  </si>
  <si>
    <t>Bikeři</t>
  </si>
  <si>
    <t>5.10.2017</t>
  </si>
  <si>
    <t>1709-2017</t>
  </si>
  <si>
    <t>Evolution Films s.r.o.</t>
  </si>
  <si>
    <t>Hodinářův učeň</t>
  </si>
  <si>
    <t>1%/40%</t>
  </si>
  <si>
    <t>1.6.2019</t>
  </si>
  <si>
    <t>1710-2017</t>
  </si>
  <si>
    <t>DonArt Production s.r.o.</t>
  </si>
  <si>
    <t>Děti samotářů</t>
  </si>
  <si>
    <t>24.11.2017</t>
  </si>
  <si>
    <t>1711-2017</t>
  </si>
  <si>
    <t>Bednafilms, s.r.o.</t>
  </si>
  <si>
    <t>Hovory s TGM</t>
  </si>
  <si>
    <t>6%/41%</t>
  </si>
  <si>
    <t>28.2.2018</t>
  </si>
  <si>
    <t>zbývá</t>
  </si>
  <si>
    <t>30.6.2019</t>
  </si>
  <si>
    <t>31.10.2017</t>
  </si>
  <si>
    <t>31.8.2018</t>
  </si>
  <si>
    <t>31.12.2019</t>
  </si>
  <si>
    <t>31.10.2019</t>
  </si>
  <si>
    <t>31.12.2017</t>
  </si>
  <si>
    <t>30.4.2019</t>
  </si>
  <si>
    <t>30.4.2020</t>
  </si>
  <si>
    <t>30.11.2019</t>
  </si>
  <si>
    <t>30.11.2017</t>
  </si>
  <si>
    <t>75%</t>
  </si>
  <si>
    <t>70%</t>
  </si>
  <si>
    <t>55%</t>
  </si>
  <si>
    <t>60%</t>
  </si>
  <si>
    <t>65%</t>
  </si>
  <si>
    <t>dotace s podílem na zisku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</si>
</sst>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1"/>
      <color indexed="8"/>
      <name val="Calibri"/>
      <family val="2"/>
      <charset val="238"/>
    </font>
    <font>
      <sz val="9.5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4" fillId="0" borderId="0" applyFill="0" applyProtection="0"/>
  </cellStyleXfs>
  <cellXfs count="42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2" fontId="1" fillId="2" borderId="1" xfId="0" applyNumberFormat="1" applyFont="1" applyFill="1" applyBorder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9" fontId="2" fillId="2" borderId="1" xfId="0" applyNumberFormat="1" applyFont="1" applyFill="1" applyBorder="1" applyAlignment="1">
      <alignment horizontal="left" vertical="top"/>
    </xf>
    <xf numFmtId="10" fontId="2" fillId="2" borderId="0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 wrapText="1"/>
    </xf>
    <xf numFmtId="49" fontId="2" fillId="2" borderId="3" xfId="0" applyNumberFormat="1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left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left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3" fontId="2" fillId="2" borderId="1" xfId="0" applyNumberFormat="1" applyFont="1" applyFill="1" applyBorder="1" applyAlignment="1" applyProtection="1">
      <alignment horizontal="left" vertical="top"/>
      <protection locked="0"/>
    </xf>
    <xf numFmtId="3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left" vertical="top"/>
    </xf>
    <xf numFmtId="2" fontId="2" fillId="2" borderId="4" xfId="0" applyNumberFormat="1" applyFont="1" applyFill="1" applyBorder="1" applyAlignment="1">
      <alignment horizontal="left" vertical="top"/>
    </xf>
    <xf numFmtId="2" fontId="2" fillId="2" borderId="6" xfId="0" applyNumberFormat="1" applyFont="1" applyFill="1" applyBorder="1" applyAlignment="1" applyProtection="1">
      <alignment horizontal="left" vertical="top"/>
    </xf>
    <xf numFmtId="2" fontId="5" fillId="0" borderId="7" xfId="1" applyNumberFormat="1" applyFont="1" applyFill="1" applyBorder="1" applyAlignment="1" applyProtection="1">
      <alignment horizontal="left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4B4B4"/>
      <color rgb="FFFE08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Q41"/>
  <sheetViews>
    <sheetView tabSelected="1" zoomScale="78" zoomScaleNormal="78" workbookViewId="0">
      <selection activeCell="S17" sqref="S17:S24"/>
    </sheetView>
  </sheetViews>
  <sheetFormatPr defaultColWidth="9.109375" defaultRowHeight="12" x14ac:dyDescent="0.3"/>
  <cols>
    <col min="1" max="1" width="11.6640625" style="1" customWidth="1"/>
    <col min="2" max="2" width="30" style="1" bestFit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7" width="9.33203125" style="1" customWidth="1"/>
    <col min="18" max="18" width="14.44140625" style="1" customWidth="1"/>
    <col min="19" max="19" width="23.88671875" style="1" customWidth="1"/>
    <col min="20" max="20" width="10.33203125" style="1" customWidth="1"/>
    <col min="21" max="24" width="9.33203125" style="1" customWidth="1"/>
    <col min="25" max="25" width="10.33203125" style="1" customWidth="1"/>
    <col min="26" max="26" width="17.6640625" style="1" customWidth="1"/>
    <col min="27" max="29" width="15" style="1" customWidth="1"/>
    <col min="30" max="106" width="0" style="1" hidden="1" customWidth="1"/>
    <col min="107" max="16384" width="9.109375" style="1"/>
  </cols>
  <sheetData>
    <row r="1" spans="1:28" ht="38.25" customHeight="1" x14ac:dyDescent="0.3">
      <c r="A1" s="4" t="s">
        <v>0</v>
      </c>
    </row>
    <row r="2" spans="1:28" ht="12.6" x14ac:dyDescent="0.3">
      <c r="A2" s="2" t="s">
        <v>1</v>
      </c>
      <c r="D2" s="2" t="s">
        <v>2</v>
      </c>
    </row>
    <row r="3" spans="1:28" ht="12.6" x14ac:dyDescent="0.3">
      <c r="A3" s="2" t="s">
        <v>3</v>
      </c>
      <c r="D3" s="1" t="s">
        <v>4</v>
      </c>
    </row>
    <row r="4" spans="1:28" ht="12.6" x14ac:dyDescent="0.3">
      <c r="A4" s="2" t="s">
        <v>5</v>
      </c>
      <c r="D4" s="1" t="s">
        <v>6</v>
      </c>
    </row>
    <row r="5" spans="1:28" ht="12.6" x14ac:dyDescent="0.3">
      <c r="A5" s="2" t="s">
        <v>7</v>
      </c>
      <c r="D5" s="1" t="s">
        <v>8</v>
      </c>
    </row>
    <row r="6" spans="1:28" ht="12.6" x14ac:dyDescent="0.3">
      <c r="A6" s="2" t="s">
        <v>9</v>
      </c>
    </row>
    <row r="7" spans="1:28" ht="12.6" x14ac:dyDescent="0.3">
      <c r="A7" s="2" t="s">
        <v>10</v>
      </c>
    </row>
    <row r="8" spans="1:28" ht="12.6" x14ac:dyDescent="0.3">
      <c r="A8" s="1" t="s">
        <v>11</v>
      </c>
      <c r="D8" s="1" t="s">
        <v>12</v>
      </c>
    </row>
    <row r="9" spans="1:28" ht="12.6" x14ac:dyDescent="0.3">
      <c r="D9" s="2"/>
    </row>
    <row r="10" spans="1:28" ht="12.6" x14ac:dyDescent="0.3">
      <c r="D10" s="2"/>
    </row>
    <row r="12" spans="1:28" ht="12.6" x14ac:dyDescent="0.3">
      <c r="A12" s="2"/>
      <c r="D12" s="1" t="s">
        <v>13</v>
      </c>
    </row>
    <row r="13" spans="1:28" ht="12.6" x14ac:dyDescent="0.3">
      <c r="A13" s="2"/>
    </row>
    <row r="14" spans="1:28" ht="12.6" x14ac:dyDescent="0.3">
      <c r="A14" s="2"/>
    </row>
    <row r="15" spans="1:28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  <c r="Q15" s="3"/>
      <c r="R15" s="3" t="s">
        <v>30</v>
      </c>
      <c r="S15" s="3" t="s">
        <v>31</v>
      </c>
      <c r="T15" s="3" t="s">
        <v>32</v>
      </c>
      <c r="U15" s="3" t="s">
        <v>33</v>
      </c>
      <c r="V15" s="3" t="s">
        <v>34</v>
      </c>
      <c r="W15" s="3" t="s">
        <v>35</v>
      </c>
      <c r="X15" s="3" t="s">
        <v>36</v>
      </c>
      <c r="Y15" s="3" t="s">
        <v>37</v>
      </c>
      <c r="Z15" s="3" t="s">
        <v>38</v>
      </c>
      <c r="AA15" s="3" t="s">
        <v>39</v>
      </c>
      <c r="AB15" s="3" t="s">
        <v>40</v>
      </c>
    </row>
    <row r="16" spans="1:28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  <c r="Q16" s="3"/>
      <c r="R16" s="3"/>
      <c r="S16" s="3"/>
      <c r="T16" s="15"/>
      <c r="U16" s="15"/>
      <c r="V16" s="15"/>
      <c r="W16" s="15"/>
      <c r="X16" s="15"/>
      <c r="Y16" s="15"/>
      <c r="Z16" s="15"/>
      <c r="AA16" s="17">
        <v>44196</v>
      </c>
      <c r="AB16" s="3"/>
    </row>
    <row r="17" spans="1:173" s="11" customFormat="1" ht="12.75" customHeight="1" x14ac:dyDescent="0.2">
      <c r="A17" s="18" t="s">
        <v>59</v>
      </c>
      <c r="B17" s="19" t="s">
        <v>60</v>
      </c>
      <c r="C17" s="19" t="s">
        <v>61</v>
      </c>
      <c r="D17" s="20">
        <v>25998736</v>
      </c>
      <c r="E17" s="20">
        <v>12000000</v>
      </c>
      <c r="F17" s="10">
        <v>60</v>
      </c>
      <c r="G17" s="10">
        <v>39</v>
      </c>
      <c r="H17" s="10">
        <f>SUM(F17:G17)</f>
        <v>99</v>
      </c>
      <c r="I17" s="7">
        <v>26</v>
      </c>
      <c r="J17" s="7">
        <v>12.666700000000001</v>
      </c>
      <c r="K17" s="7">
        <v>12.666700000000001</v>
      </c>
      <c r="L17" s="7">
        <v>4.8333000000000004</v>
      </c>
      <c r="M17" s="7">
        <v>7.3333000000000004</v>
      </c>
      <c r="N17" s="7">
        <v>13.5</v>
      </c>
      <c r="O17" s="7">
        <v>10</v>
      </c>
      <c r="P17" s="21">
        <f>SUM(I17:O17)</f>
        <v>87</v>
      </c>
      <c r="Q17" s="21">
        <v>87</v>
      </c>
      <c r="R17" s="22">
        <v>9000000</v>
      </c>
      <c r="S17" s="23" t="s">
        <v>151</v>
      </c>
      <c r="T17" s="24" t="s">
        <v>53</v>
      </c>
      <c r="U17" s="25" t="s">
        <v>53</v>
      </c>
      <c r="V17" s="26" t="s">
        <v>48</v>
      </c>
      <c r="W17" s="26" t="s">
        <v>48</v>
      </c>
      <c r="X17" s="27">
        <v>0.66830000000000001</v>
      </c>
      <c r="Y17" s="16" t="s">
        <v>146</v>
      </c>
      <c r="Z17" s="28" t="s">
        <v>62</v>
      </c>
      <c r="AA17" s="36" t="s">
        <v>62</v>
      </c>
      <c r="AB17" s="12">
        <f>R17/(0.7*D17)</f>
        <v>0.49452953624910295</v>
      </c>
      <c r="AC17" s="13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DB17" s="14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</row>
    <row r="18" spans="1:173" s="11" customFormat="1" ht="12.75" customHeight="1" x14ac:dyDescent="0.2">
      <c r="A18" s="18" t="s">
        <v>63</v>
      </c>
      <c r="B18" s="29" t="s">
        <v>64</v>
      </c>
      <c r="C18" s="29" t="s">
        <v>65</v>
      </c>
      <c r="D18" s="30">
        <v>77710251</v>
      </c>
      <c r="E18" s="30">
        <v>18000000</v>
      </c>
      <c r="F18" s="10">
        <v>56</v>
      </c>
      <c r="G18" s="10">
        <v>27</v>
      </c>
      <c r="H18" s="10">
        <f>SUM(F18:G18)</f>
        <v>83</v>
      </c>
      <c r="I18" s="7">
        <v>25</v>
      </c>
      <c r="J18" s="7">
        <v>14.666700000000001</v>
      </c>
      <c r="K18" s="7">
        <v>13.333299999999999</v>
      </c>
      <c r="L18" s="7">
        <v>4.8333000000000004</v>
      </c>
      <c r="M18" s="7">
        <v>7.5</v>
      </c>
      <c r="N18" s="7">
        <v>13.833299999999999</v>
      </c>
      <c r="O18" s="7">
        <v>7.8333000000000004</v>
      </c>
      <c r="P18" s="21">
        <f>SUM(I18:O18)</f>
        <v>86.999899999999997</v>
      </c>
      <c r="Q18" s="21">
        <v>86.999899999999997</v>
      </c>
      <c r="R18" s="22">
        <v>13000000</v>
      </c>
      <c r="S18" s="23" t="s">
        <v>151</v>
      </c>
      <c r="T18" s="24" t="s">
        <v>53</v>
      </c>
      <c r="U18" s="25" t="s">
        <v>53</v>
      </c>
      <c r="V18" s="31" t="s">
        <v>48</v>
      </c>
      <c r="W18" s="31" t="s">
        <v>48</v>
      </c>
      <c r="X18" s="27">
        <v>0.64</v>
      </c>
      <c r="Y18" s="16" t="s">
        <v>146</v>
      </c>
      <c r="Z18" s="28" t="s">
        <v>62</v>
      </c>
      <c r="AA18" s="36" t="s">
        <v>62</v>
      </c>
      <c r="AB18" s="12">
        <f t="shared" ref="AB18:AB24" si="0">R18/(0.7*D18)</f>
        <v>0.23898299558225045</v>
      </c>
      <c r="AC18" s="13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DB18" s="14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</row>
    <row r="19" spans="1:173" s="11" customFormat="1" ht="12.75" customHeight="1" x14ac:dyDescent="0.2">
      <c r="A19" s="18" t="s">
        <v>121</v>
      </c>
      <c r="B19" s="19" t="s">
        <v>122</v>
      </c>
      <c r="C19" s="19" t="s">
        <v>123</v>
      </c>
      <c r="D19" s="20">
        <v>48257284</v>
      </c>
      <c r="E19" s="20">
        <v>14000000</v>
      </c>
      <c r="F19" s="10">
        <v>46</v>
      </c>
      <c r="G19" s="10">
        <v>35</v>
      </c>
      <c r="H19" s="10">
        <f>SUM(F19:G19)</f>
        <v>81</v>
      </c>
      <c r="I19" s="7">
        <v>22.5</v>
      </c>
      <c r="J19" s="7">
        <v>12.5</v>
      </c>
      <c r="K19" s="7">
        <v>10.666700000000001</v>
      </c>
      <c r="L19" s="7">
        <v>4.8333000000000004</v>
      </c>
      <c r="M19" s="7">
        <v>9</v>
      </c>
      <c r="N19" s="7">
        <v>13</v>
      </c>
      <c r="O19" s="7">
        <v>9.6667000000000005</v>
      </c>
      <c r="P19" s="21">
        <f>SUM(I19:O19)</f>
        <v>82.166700000000006</v>
      </c>
      <c r="Q19" s="21">
        <v>82.166700000000006</v>
      </c>
      <c r="R19" s="32">
        <v>11500000</v>
      </c>
      <c r="S19" s="23" t="s">
        <v>151</v>
      </c>
      <c r="T19" s="24" t="s">
        <v>53</v>
      </c>
      <c r="U19" s="25" t="s">
        <v>53</v>
      </c>
      <c r="V19" s="31" t="s">
        <v>48</v>
      </c>
      <c r="W19" s="31" t="s">
        <v>48</v>
      </c>
      <c r="X19" s="27" t="s">
        <v>124</v>
      </c>
      <c r="Y19" s="16" t="s">
        <v>148</v>
      </c>
      <c r="Z19" s="28" t="s">
        <v>125</v>
      </c>
      <c r="AA19" s="37" t="s">
        <v>136</v>
      </c>
      <c r="AB19" s="12">
        <f t="shared" si="0"/>
        <v>0.34043713335734826</v>
      </c>
      <c r="AC19" s="13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DB19" s="14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</row>
    <row r="20" spans="1:173" s="11" customFormat="1" ht="12.75" customHeight="1" x14ac:dyDescent="0.2">
      <c r="A20" s="18" t="s">
        <v>98</v>
      </c>
      <c r="B20" s="19" t="s">
        <v>99</v>
      </c>
      <c r="C20" s="19" t="s">
        <v>100</v>
      </c>
      <c r="D20" s="20">
        <v>32695000</v>
      </c>
      <c r="E20" s="20">
        <v>8000000</v>
      </c>
      <c r="F20" s="10">
        <v>52</v>
      </c>
      <c r="G20" s="10">
        <v>32</v>
      </c>
      <c r="H20" s="10">
        <f>SUM(F20:G20)</f>
        <v>84</v>
      </c>
      <c r="I20" s="7">
        <v>27.666699999999999</v>
      </c>
      <c r="J20" s="7">
        <v>13.833299999999999</v>
      </c>
      <c r="K20" s="7">
        <v>14</v>
      </c>
      <c r="L20" s="7">
        <v>4.1666999999999996</v>
      </c>
      <c r="M20" s="7">
        <v>7</v>
      </c>
      <c r="N20" s="7">
        <v>7.6666999999999996</v>
      </c>
      <c r="O20" s="7">
        <v>7.3333000000000004</v>
      </c>
      <c r="P20" s="21">
        <f>SUM(I20:O20)</f>
        <v>81.666699999999992</v>
      </c>
      <c r="Q20" s="21">
        <v>81.666699999999992</v>
      </c>
      <c r="R20" s="22">
        <v>7000000</v>
      </c>
      <c r="S20" s="23" t="s">
        <v>151</v>
      </c>
      <c r="T20" s="24" t="s">
        <v>53</v>
      </c>
      <c r="U20" s="25" t="s">
        <v>53</v>
      </c>
      <c r="V20" s="31" t="s">
        <v>48</v>
      </c>
      <c r="W20" s="31" t="s">
        <v>48</v>
      </c>
      <c r="X20" s="27">
        <v>0.49</v>
      </c>
      <c r="Y20" s="16" t="s">
        <v>149</v>
      </c>
      <c r="Z20" s="28" t="s">
        <v>62</v>
      </c>
      <c r="AA20" s="36" t="s">
        <v>62</v>
      </c>
      <c r="AB20" s="12">
        <f t="shared" si="0"/>
        <v>0.3058571647040832</v>
      </c>
      <c r="AC20" s="13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DB20" s="14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</row>
    <row r="21" spans="1:173" s="11" customFormat="1" ht="12.75" customHeight="1" x14ac:dyDescent="0.2">
      <c r="A21" s="18" t="s">
        <v>90</v>
      </c>
      <c r="B21" s="19" t="s">
        <v>91</v>
      </c>
      <c r="C21" s="19" t="s">
        <v>92</v>
      </c>
      <c r="D21" s="20">
        <v>46974586</v>
      </c>
      <c r="E21" s="20">
        <v>12000000</v>
      </c>
      <c r="F21" s="10">
        <v>46</v>
      </c>
      <c r="G21" s="10">
        <v>36</v>
      </c>
      <c r="H21" s="10">
        <f>SUM(F21:G21)</f>
        <v>82</v>
      </c>
      <c r="I21" s="7">
        <v>22</v>
      </c>
      <c r="J21" s="7">
        <v>12.666700000000001</v>
      </c>
      <c r="K21" s="7">
        <v>11.333299999999999</v>
      </c>
      <c r="L21" s="7">
        <v>5</v>
      </c>
      <c r="M21" s="7">
        <v>9.1667000000000005</v>
      </c>
      <c r="N21" s="7">
        <v>13.166700000000001</v>
      </c>
      <c r="O21" s="7">
        <v>7.5</v>
      </c>
      <c r="P21" s="21">
        <f>SUM(I21:O21)</f>
        <v>80.833399999999997</v>
      </c>
      <c r="Q21" s="21">
        <v>80.833399999999997</v>
      </c>
      <c r="R21" s="22">
        <v>8000000</v>
      </c>
      <c r="S21" s="23" t="s">
        <v>151</v>
      </c>
      <c r="T21" s="24" t="s">
        <v>53</v>
      </c>
      <c r="U21" s="25" t="s">
        <v>53</v>
      </c>
      <c r="V21" s="31" t="s">
        <v>48</v>
      </c>
      <c r="W21" s="31" t="s">
        <v>48</v>
      </c>
      <c r="X21" s="27">
        <v>0.42</v>
      </c>
      <c r="Y21" s="16" t="s">
        <v>148</v>
      </c>
      <c r="Z21" s="28" t="s">
        <v>93</v>
      </c>
      <c r="AA21" s="37" t="s">
        <v>89</v>
      </c>
      <c r="AB21" s="12">
        <f t="shared" si="0"/>
        <v>0.24329264825391816</v>
      </c>
      <c r="AC21" s="13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DB21" s="14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</row>
    <row r="22" spans="1:173" s="11" customFormat="1" x14ac:dyDescent="0.2">
      <c r="A22" s="18" t="s">
        <v>82</v>
      </c>
      <c r="B22" s="19" t="s">
        <v>83</v>
      </c>
      <c r="C22" s="19" t="s">
        <v>84</v>
      </c>
      <c r="D22" s="20">
        <v>22378759</v>
      </c>
      <c r="E22" s="20">
        <v>4000000</v>
      </c>
      <c r="F22" s="10">
        <v>55</v>
      </c>
      <c r="G22" s="10">
        <v>39</v>
      </c>
      <c r="H22" s="10">
        <f>SUM(F22:G22)</f>
        <v>94</v>
      </c>
      <c r="I22" s="7">
        <v>20.666699999999999</v>
      </c>
      <c r="J22" s="7">
        <v>12.5</v>
      </c>
      <c r="K22" s="7">
        <v>9.8332999999999995</v>
      </c>
      <c r="L22" s="7">
        <v>4.8333000000000004</v>
      </c>
      <c r="M22" s="7">
        <v>9</v>
      </c>
      <c r="N22" s="7">
        <v>13.5</v>
      </c>
      <c r="O22" s="7">
        <v>9.5</v>
      </c>
      <c r="P22" s="21">
        <f>SUM(I22:O22)</f>
        <v>79.833300000000008</v>
      </c>
      <c r="Q22" s="21">
        <v>79.833300000000008</v>
      </c>
      <c r="R22" s="22">
        <v>2000000</v>
      </c>
      <c r="S22" s="23" t="s">
        <v>151</v>
      </c>
      <c r="T22" s="24" t="s">
        <v>48</v>
      </c>
      <c r="U22" s="25" t="s">
        <v>53</v>
      </c>
      <c r="V22" s="26" t="s">
        <v>48</v>
      </c>
      <c r="W22" s="26" t="s">
        <v>48</v>
      </c>
      <c r="X22" s="27">
        <v>0.46</v>
      </c>
      <c r="Y22" s="16" t="s">
        <v>148</v>
      </c>
      <c r="Z22" s="28" t="s">
        <v>85</v>
      </c>
      <c r="AA22" s="37" t="s">
        <v>54</v>
      </c>
      <c r="AB22" s="12">
        <f t="shared" si="0"/>
        <v>0.12767208660421506</v>
      </c>
      <c r="AC22" s="13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DB22" s="14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</row>
    <row r="23" spans="1:173" s="11" customFormat="1" ht="12.75" customHeight="1" x14ac:dyDescent="0.2">
      <c r="A23" s="18" t="s">
        <v>50</v>
      </c>
      <c r="B23" s="19" t="s">
        <v>51</v>
      </c>
      <c r="C23" s="19" t="s">
        <v>52</v>
      </c>
      <c r="D23" s="20">
        <v>3432827</v>
      </c>
      <c r="E23" s="20">
        <v>1600000</v>
      </c>
      <c r="F23" s="10">
        <v>33</v>
      </c>
      <c r="G23" s="10">
        <v>39</v>
      </c>
      <c r="H23" s="10">
        <f>SUM(F23:G23)</f>
        <v>72</v>
      </c>
      <c r="I23" s="7">
        <v>23.166699999999999</v>
      </c>
      <c r="J23" s="7">
        <v>11.5</v>
      </c>
      <c r="K23" s="7">
        <v>11.5</v>
      </c>
      <c r="L23" s="7">
        <v>5</v>
      </c>
      <c r="M23" s="7">
        <v>8.6667000000000005</v>
      </c>
      <c r="N23" s="7">
        <v>12.666700000000001</v>
      </c>
      <c r="O23" s="7">
        <v>6.8333000000000004</v>
      </c>
      <c r="P23" s="21">
        <f>SUM(I23:O23)</f>
        <v>79.333399999999997</v>
      </c>
      <c r="Q23" s="21">
        <v>79.333399999999997</v>
      </c>
      <c r="R23" s="22">
        <v>1500000</v>
      </c>
      <c r="S23" s="23" t="s">
        <v>151</v>
      </c>
      <c r="T23" s="24" t="s">
        <v>53</v>
      </c>
      <c r="U23" s="25" t="s">
        <v>53</v>
      </c>
      <c r="V23" s="31" t="s">
        <v>48</v>
      </c>
      <c r="W23" s="31" t="s">
        <v>48</v>
      </c>
      <c r="X23" s="27">
        <v>0.5</v>
      </c>
      <c r="Y23" s="16" t="s">
        <v>150</v>
      </c>
      <c r="Z23" s="28" t="s">
        <v>54</v>
      </c>
      <c r="AA23" s="36" t="s">
        <v>54</v>
      </c>
      <c r="AB23" s="12">
        <f t="shared" si="0"/>
        <v>0.62422520647185042</v>
      </c>
      <c r="AC23" s="13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DB23" s="14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</row>
    <row r="24" spans="1:173" s="11" customFormat="1" ht="12.75" customHeight="1" x14ac:dyDescent="0.2">
      <c r="A24" s="18" t="s">
        <v>101</v>
      </c>
      <c r="B24" s="29" t="s">
        <v>102</v>
      </c>
      <c r="C24" s="29" t="s">
        <v>103</v>
      </c>
      <c r="D24" s="30">
        <v>96778316</v>
      </c>
      <c r="E24" s="30">
        <v>20000000</v>
      </c>
      <c r="F24" s="10">
        <v>46</v>
      </c>
      <c r="G24" s="10">
        <v>34</v>
      </c>
      <c r="H24" s="10">
        <f>SUM(F24:G24)</f>
        <v>80</v>
      </c>
      <c r="I24" s="7">
        <v>21.5</v>
      </c>
      <c r="J24" s="7">
        <v>12.333299999999999</v>
      </c>
      <c r="K24" s="7">
        <v>11.5</v>
      </c>
      <c r="L24" s="7">
        <v>5</v>
      </c>
      <c r="M24" s="7">
        <v>9</v>
      </c>
      <c r="N24" s="7">
        <v>12.333299999999999</v>
      </c>
      <c r="O24" s="7">
        <v>7</v>
      </c>
      <c r="P24" s="21">
        <f>SUM(I24:O24)</f>
        <v>78.666600000000003</v>
      </c>
      <c r="Q24" s="21">
        <v>78.666600000000003</v>
      </c>
      <c r="R24" s="22">
        <v>15000000</v>
      </c>
      <c r="S24" s="23" t="s">
        <v>151</v>
      </c>
      <c r="T24" s="24" t="s">
        <v>53</v>
      </c>
      <c r="U24" s="25" t="s">
        <v>53</v>
      </c>
      <c r="V24" s="31" t="s">
        <v>48</v>
      </c>
      <c r="W24" s="31" t="s">
        <v>48</v>
      </c>
      <c r="X24" s="27">
        <v>0.6</v>
      </c>
      <c r="Y24" s="16" t="s">
        <v>147</v>
      </c>
      <c r="Z24" s="28" t="s">
        <v>81</v>
      </c>
      <c r="AA24" s="36" t="s">
        <v>81</v>
      </c>
      <c r="AB24" s="12">
        <f t="shared" si="0"/>
        <v>0.2214191392684641</v>
      </c>
      <c r="AC24" s="13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DB24" s="14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</row>
    <row r="25" spans="1:173" s="11" customFormat="1" ht="13.5" customHeight="1" x14ac:dyDescent="0.2">
      <c r="A25" s="18" t="s">
        <v>70</v>
      </c>
      <c r="B25" s="19" t="s">
        <v>71</v>
      </c>
      <c r="C25" s="19" t="s">
        <v>72</v>
      </c>
      <c r="D25" s="20">
        <v>61685983</v>
      </c>
      <c r="E25" s="20">
        <v>15000000</v>
      </c>
      <c r="F25" s="10">
        <v>55</v>
      </c>
      <c r="G25" s="10">
        <v>35</v>
      </c>
      <c r="H25" s="10">
        <f>SUM(F25:G25)</f>
        <v>90</v>
      </c>
      <c r="I25" s="7">
        <v>19.5</v>
      </c>
      <c r="J25" s="7">
        <v>12.5</v>
      </c>
      <c r="K25" s="7">
        <v>9.1667000000000005</v>
      </c>
      <c r="L25" s="7">
        <v>4.8333000000000004</v>
      </c>
      <c r="M25" s="7">
        <v>8.6667000000000005</v>
      </c>
      <c r="N25" s="7">
        <v>12.833299999999999</v>
      </c>
      <c r="O25" s="7">
        <v>7.5</v>
      </c>
      <c r="P25" s="21">
        <f>SUM(I25:O25)</f>
        <v>75</v>
      </c>
      <c r="Q25" s="21">
        <v>75</v>
      </c>
      <c r="R25" s="32"/>
      <c r="S25" s="23"/>
      <c r="T25" s="24" t="s">
        <v>53</v>
      </c>
      <c r="U25" s="25"/>
      <c r="V25" s="26" t="s">
        <v>48</v>
      </c>
      <c r="W25" s="25"/>
      <c r="X25" s="27">
        <v>0.35</v>
      </c>
      <c r="Y25" s="16"/>
      <c r="Z25" s="28" t="s">
        <v>73</v>
      </c>
      <c r="AA25" s="36" t="s">
        <v>73</v>
      </c>
      <c r="AB25" s="12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DB25" s="14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</row>
    <row r="26" spans="1:173" s="11" customFormat="1" ht="12.75" customHeight="1" x14ac:dyDescent="0.2">
      <c r="A26" s="18" t="s">
        <v>66</v>
      </c>
      <c r="B26" s="19" t="s">
        <v>67</v>
      </c>
      <c r="C26" s="19" t="s">
        <v>68</v>
      </c>
      <c r="D26" s="20">
        <v>45399956</v>
      </c>
      <c r="E26" s="20">
        <v>15000000</v>
      </c>
      <c r="F26" s="10">
        <v>51</v>
      </c>
      <c r="G26" s="10">
        <v>39</v>
      </c>
      <c r="H26" s="10">
        <f>SUM(F26:G26)</f>
        <v>90</v>
      </c>
      <c r="I26" s="7">
        <v>19.833300000000001</v>
      </c>
      <c r="J26" s="7">
        <v>13</v>
      </c>
      <c r="K26" s="7">
        <v>9.5</v>
      </c>
      <c r="L26" s="7">
        <v>4.6666999999999996</v>
      </c>
      <c r="M26" s="7">
        <v>8</v>
      </c>
      <c r="N26" s="7">
        <v>10.666700000000001</v>
      </c>
      <c r="O26" s="7">
        <v>8.8332999999999995</v>
      </c>
      <c r="P26" s="21">
        <f>SUM(I26:O26)</f>
        <v>74.5</v>
      </c>
      <c r="Q26" s="21">
        <v>74.5</v>
      </c>
      <c r="R26" s="22"/>
      <c r="S26" s="23"/>
      <c r="T26" s="24" t="s">
        <v>53</v>
      </c>
      <c r="U26" s="25"/>
      <c r="V26" s="31" t="s">
        <v>48</v>
      </c>
      <c r="W26" s="25"/>
      <c r="X26" s="27">
        <v>0.55000000000000004</v>
      </c>
      <c r="Y26" s="16"/>
      <c r="Z26" s="28" t="s">
        <v>69</v>
      </c>
      <c r="AA26" s="36" t="s">
        <v>138</v>
      </c>
      <c r="AB26" s="12"/>
      <c r="AC26" s="13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DB26" s="14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</row>
    <row r="27" spans="1:173" s="11" customFormat="1" ht="12.75" customHeight="1" x14ac:dyDescent="0.2">
      <c r="A27" s="18" t="s">
        <v>108</v>
      </c>
      <c r="B27" s="19" t="s">
        <v>109</v>
      </c>
      <c r="C27" s="19" t="s">
        <v>110</v>
      </c>
      <c r="D27" s="20">
        <v>16950000</v>
      </c>
      <c r="E27" s="20">
        <v>6000000</v>
      </c>
      <c r="F27" s="10">
        <v>58</v>
      </c>
      <c r="G27" s="10">
        <v>34</v>
      </c>
      <c r="H27" s="10">
        <f>SUM(F27:G27)</f>
        <v>92</v>
      </c>
      <c r="I27" s="7">
        <v>19.166699999999999</v>
      </c>
      <c r="J27" s="7">
        <v>10.5</v>
      </c>
      <c r="K27" s="7">
        <v>9.5</v>
      </c>
      <c r="L27" s="7">
        <v>4.6666999999999996</v>
      </c>
      <c r="M27" s="7">
        <v>9.5</v>
      </c>
      <c r="N27" s="7">
        <v>12.5</v>
      </c>
      <c r="O27" s="7">
        <v>7.1666999999999996</v>
      </c>
      <c r="P27" s="21">
        <f>SUM(I27:O27)</f>
        <v>73.000100000000003</v>
      </c>
      <c r="Q27" s="21">
        <v>73.000100000000003</v>
      </c>
      <c r="R27" s="22"/>
      <c r="S27" s="23"/>
      <c r="T27" s="24" t="s">
        <v>48</v>
      </c>
      <c r="U27" s="25"/>
      <c r="V27" s="31" t="s">
        <v>48</v>
      </c>
      <c r="W27" s="25"/>
      <c r="X27" s="27">
        <v>0.4</v>
      </c>
      <c r="Y27" s="16"/>
      <c r="Z27" s="28" t="s">
        <v>111</v>
      </c>
      <c r="AA27" s="37" t="s">
        <v>142</v>
      </c>
      <c r="AB27" s="12"/>
      <c r="AC27" s="13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DB27" s="14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</row>
    <row r="28" spans="1:173" s="11" customFormat="1" ht="12.75" customHeight="1" x14ac:dyDescent="0.2">
      <c r="A28" s="18" t="s">
        <v>130</v>
      </c>
      <c r="B28" s="19" t="s">
        <v>131</v>
      </c>
      <c r="C28" s="19" t="s">
        <v>132</v>
      </c>
      <c r="D28" s="20">
        <v>12896775</v>
      </c>
      <c r="E28" s="20">
        <v>4500000</v>
      </c>
      <c r="F28" s="10">
        <v>60</v>
      </c>
      <c r="G28" s="10">
        <v>28</v>
      </c>
      <c r="H28" s="10">
        <f>SUM(F28:G28)</f>
        <v>88</v>
      </c>
      <c r="I28" s="7">
        <v>17.333300000000001</v>
      </c>
      <c r="J28" s="7">
        <v>12.5</v>
      </c>
      <c r="K28" s="7">
        <v>8.8332999999999995</v>
      </c>
      <c r="L28" s="7">
        <v>4.8333000000000004</v>
      </c>
      <c r="M28" s="7">
        <v>8.6667000000000005</v>
      </c>
      <c r="N28" s="7">
        <v>11.5</v>
      </c>
      <c r="O28" s="7">
        <v>8.1667000000000005</v>
      </c>
      <c r="P28" s="21">
        <f>SUM(I28:O28)</f>
        <v>71.833300000000008</v>
      </c>
      <c r="Q28" s="21">
        <v>71.833300000000008</v>
      </c>
      <c r="R28" s="22"/>
      <c r="S28" s="23"/>
      <c r="T28" s="24" t="s">
        <v>53</v>
      </c>
      <c r="U28" s="16"/>
      <c r="V28" s="31" t="s">
        <v>48</v>
      </c>
      <c r="W28" s="16"/>
      <c r="X28" s="27" t="s">
        <v>133</v>
      </c>
      <c r="Y28" s="16"/>
      <c r="Z28" s="28" t="s">
        <v>134</v>
      </c>
      <c r="AA28" s="36" t="s">
        <v>134</v>
      </c>
      <c r="AC28" s="13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DB28" s="14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</row>
    <row r="29" spans="1:173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>SUM(F29:G29)</f>
        <v>49</v>
      </c>
      <c r="I29" s="7">
        <v>18.5</v>
      </c>
      <c r="J29" s="7">
        <v>10</v>
      </c>
      <c r="K29" s="7">
        <v>10</v>
      </c>
      <c r="L29" s="7">
        <v>4.3333000000000004</v>
      </c>
      <c r="M29" s="7">
        <v>7.5</v>
      </c>
      <c r="N29" s="7">
        <v>13.166700000000001</v>
      </c>
      <c r="O29" s="7">
        <v>7.8333000000000004</v>
      </c>
      <c r="P29" s="21">
        <f>SUM(I29:O29)</f>
        <v>71.333299999999994</v>
      </c>
      <c r="Q29" s="21">
        <v>71.333299999999994</v>
      </c>
      <c r="R29" s="22"/>
      <c r="S29" s="23"/>
      <c r="T29" s="24" t="s">
        <v>53</v>
      </c>
      <c r="U29" s="25"/>
      <c r="V29" s="26" t="s">
        <v>48</v>
      </c>
      <c r="W29" s="25"/>
      <c r="X29" s="27">
        <v>0.52</v>
      </c>
      <c r="Y29" s="16"/>
      <c r="Z29" s="28" t="s">
        <v>97</v>
      </c>
      <c r="AA29" s="37" t="s">
        <v>139</v>
      </c>
      <c r="AB29" s="12"/>
      <c r="AC29" s="13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DB29" s="14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</row>
    <row r="30" spans="1:173" s="11" customFormat="1" x14ac:dyDescent="0.2">
      <c r="A30" s="18" t="s">
        <v>78</v>
      </c>
      <c r="B30" s="19" t="s">
        <v>79</v>
      </c>
      <c r="C30" s="19" t="s">
        <v>80</v>
      </c>
      <c r="D30" s="20">
        <v>27023010</v>
      </c>
      <c r="E30" s="20">
        <v>8000000</v>
      </c>
      <c r="F30" s="10">
        <v>39</v>
      </c>
      <c r="G30" s="10">
        <v>32</v>
      </c>
      <c r="H30" s="10">
        <f>SUM(F30:G30)</f>
        <v>71</v>
      </c>
      <c r="I30" s="7">
        <v>17.166699999999999</v>
      </c>
      <c r="J30" s="7">
        <v>10.666700000000001</v>
      </c>
      <c r="K30" s="7">
        <v>7.8333000000000004</v>
      </c>
      <c r="L30" s="7">
        <v>4.1666999999999996</v>
      </c>
      <c r="M30" s="7">
        <v>8.3332999999999995</v>
      </c>
      <c r="N30" s="7">
        <v>10.166700000000001</v>
      </c>
      <c r="O30" s="7">
        <v>8.6667000000000005</v>
      </c>
      <c r="P30" s="21">
        <f>SUM(I30:O30)</f>
        <v>67.000100000000003</v>
      </c>
      <c r="Q30" s="21">
        <v>67.000100000000003</v>
      </c>
      <c r="R30" s="22"/>
      <c r="S30" s="23"/>
      <c r="T30" s="24" t="s">
        <v>53</v>
      </c>
      <c r="U30" s="16"/>
      <c r="V30" s="31" t="s">
        <v>48</v>
      </c>
      <c r="W30" s="16"/>
      <c r="X30" s="27">
        <v>0.57999999999999996</v>
      </c>
      <c r="Y30" s="16"/>
      <c r="Z30" s="28" t="s">
        <v>81</v>
      </c>
      <c r="AA30" s="36" t="s">
        <v>81</v>
      </c>
      <c r="AC30" s="13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DB30" s="14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</row>
    <row r="31" spans="1:173" s="11" customFormat="1" ht="12.75" customHeight="1" x14ac:dyDescent="0.2">
      <c r="A31" s="18" t="s">
        <v>74</v>
      </c>
      <c r="B31" s="19" t="s">
        <v>75</v>
      </c>
      <c r="C31" s="19" t="s">
        <v>76</v>
      </c>
      <c r="D31" s="20">
        <v>26447370</v>
      </c>
      <c r="E31" s="20">
        <v>8000000</v>
      </c>
      <c r="F31" s="10">
        <v>28</v>
      </c>
      <c r="G31" s="10">
        <v>36</v>
      </c>
      <c r="H31" s="10">
        <f>SUM(F31:G31)</f>
        <v>64</v>
      </c>
      <c r="I31" s="7">
        <v>17.833300000000001</v>
      </c>
      <c r="J31" s="7">
        <v>9.6667000000000005</v>
      </c>
      <c r="K31" s="7">
        <v>8.5</v>
      </c>
      <c r="L31" s="7">
        <v>4.1666999999999996</v>
      </c>
      <c r="M31" s="7">
        <v>7.8333000000000004</v>
      </c>
      <c r="N31" s="7">
        <v>9.3332999999999995</v>
      </c>
      <c r="O31" s="7">
        <v>9.3332999999999995</v>
      </c>
      <c r="P31" s="21">
        <f>SUM(I31:O31)</f>
        <v>66.666600000000003</v>
      </c>
      <c r="Q31" s="21">
        <v>66.666600000000003</v>
      </c>
      <c r="R31" s="22"/>
      <c r="S31" s="23"/>
      <c r="T31" s="24" t="s">
        <v>53</v>
      </c>
      <c r="U31" s="25"/>
      <c r="V31" s="31" t="s">
        <v>48</v>
      </c>
      <c r="W31" s="16"/>
      <c r="X31" s="27">
        <v>0.56000000000000005</v>
      </c>
      <c r="Y31" s="16"/>
      <c r="Z31" s="28" t="s">
        <v>77</v>
      </c>
      <c r="AA31" s="37" t="s">
        <v>143</v>
      </c>
      <c r="AB31" s="12"/>
      <c r="AC31" s="13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DB31" s="14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</row>
    <row r="32" spans="1:173" s="11" customFormat="1" ht="12.75" customHeight="1" x14ac:dyDescent="0.2">
      <c r="A32" s="18" t="s">
        <v>86</v>
      </c>
      <c r="B32" s="29" t="s">
        <v>87</v>
      </c>
      <c r="C32" s="29" t="s">
        <v>88</v>
      </c>
      <c r="D32" s="30">
        <v>45845364</v>
      </c>
      <c r="E32" s="30">
        <v>6000000</v>
      </c>
      <c r="F32" s="10">
        <v>19</v>
      </c>
      <c r="G32" s="10">
        <v>35</v>
      </c>
      <c r="H32" s="10">
        <f>SUM(F32:G32)</f>
        <v>54</v>
      </c>
      <c r="I32" s="7">
        <v>12</v>
      </c>
      <c r="J32" s="7">
        <v>11.5</v>
      </c>
      <c r="K32" s="7">
        <v>7.8333000000000004</v>
      </c>
      <c r="L32" s="7">
        <v>4.6666999999999996</v>
      </c>
      <c r="M32" s="7">
        <v>8.8332999999999995</v>
      </c>
      <c r="N32" s="7">
        <v>13.5</v>
      </c>
      <c r="O32" s="7">
        <v>8</v>
      </c>
      <c r="P32" s="21">
        <f>SUM(I32:O32)</f>
        <v>66.333300000000008</v>
      </c>
      <c r="Q32" s="21">
        <v>66.333300000000008</v>
      </c>
      <c r="R32" s="22"/>
      <c r="S32" s="23"/>
      <c r="T32" s="24" t="s">
        <v>48</v>
      </c>
      <c r="U32" s="25"/>
      <c r="V32" s="31" t="s">
        <v>48</v>
      </c>
      <c r="W32" s="25"/>
      <c r="X32" s="27">
        <v>0.49</v>
      </c>
      <c r="Y32" s="16"/>
      <c r="Z32" s="28" t="s">
        <v>89</v>
      </c>
      <c r="AA32" s="36" t="s">
        <v>89</v>
      </c>
      <c r="AB32" s="12"/>
      <c r="AC32" s="13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DB32" s="14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</row>
    <row r="33" spans="1:173" s="11" customFormat="1" ht="12.75" customHeight="1" x14ac:dyDescent="0.2">
      <c r="A33" s="18" t="s">
        <v>55</v>
      </c>
      <c r="B33" s="29" t="s">
        <v>56</v>
      </c>
      <c r="C33" s="29" t="s">
        <v>57</v>
      </c>
      <c r="D33" s="30">
        <v>30398309</v>
      </c>
      <c r="E33" s="30">
        <v>15000000</v>
      </c>
      <c r="F33" s="10">
        <v>32</v>
      </c>
      <c r="G33" s="10">
        <v>19</v>
      </c>
      <c r="H33" s="10">
        <f>SUM(F33:G33)</f>
        <v>51</v>
      </c>
      <c r="I33" s="7">
        <v>16.5</v>
      </c>
      <c r="J33" s="7">
        <v>12.333299999999999</v>
      </c>
      <c r="K33" s="7">
        <v>9</v>
      </c>
      <c r="L33" s="7">
        <v>3.8332999999999999</v>
      </c>
      <c r="M33" s="7">
        <v>6.3333000000000004</v>
      </c>
      <c r="N33" s="7">
        <v>10</v>
      </c>
      <c r="O33" s="7">
        <v>7.8333000000000004</v>
      </c>
      <c r="P33" s="21">
        <f>SUM(I33:O33)</f>
        <v>65.833200000000005</v>
      </c>
      <c r="Q33" s="21">
        <v>65.833200000000005</v>
      </c>
      <c r="R33" s="22"/>
      <c r="S33" s="23"/>
      <c r="T33" s="24" t="s">
        <v>53</v>
      </c>
      <c r="U33" s="25"/>
      <c r="V33" s="31" t="s">
        <v>48</v>
      </c>
      <c r="W33" s="25"/>
      <c r="X33" s="27">
        <v>0.6</v>
      </c>
      <c r="Y33" s="16"/>
      <c r="Z33" s="28" t="s">
        <v>58</v>
      </c>
      <c r="AA33" s="37" t="s">
        <v>140</v>
      </c>
      <c r="AB33" s="12"/>
      <c r="AC33" s="13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DB33" s="14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</row>
    <row r="34" spans="1:173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>SUM(F34:G34)</f>
        <v>90</v>
      </c>
      <c r="I34" s="7">
        <v>13.5</v>
      </c>
      <c r="J34" s="7">
        <v>11.333299999999999</v>
      </c>
      <c r="K34" s="7">
        <v>8.6667000000000005</v>
      </c>
      <c r="L34" s="7">
        <v>3.3332999999999999</v>
      </c>
      <c r="M34" s="7">
        <v>6.6666999999999996</v>
      </c>
      <c r="N34" s="7">
        <v>10.166700000000001</v>
      </c>
      <c r="O34" s="7">
        <v>9.8332999999999995</v>
      </c>
      <c r="P34" s="21">
        <f>SUM(I34:O34)</f>
        <v>63.5</v>
      </c>
      <c r="Q34" s="21">
        <v>63.5</v>
      </c>
      <c r="R34" s="22"/>
      <c r="S34" s="23"/>
      <c r="T34" s="24" t="s">
        <v>53</v>
      </c>
      <c r="U34" s="25"/>
      <c r="V34" s="31" t="s">
        <v>48</v>
      </c>
      <c r="W34" s="25"/>
      <c r="X34" s="27" t="s">
        <v>115</v>
      </c>
      <c r="Y34" s="16"/>
      <c r="Z34" s="28" t="s">
        <v>116</v>
      </c>
      <c r="AA34" s="37" t="s">
        <v>144</v>
      </c>
      <c r="AB34" s="12"/>
      <c r="AC34" s="13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DB34" s="14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</row>
    <row r="35" spans="1:173" s="11" customFormat="1" x14ac:dyDescent="0.2">
      <c r="A35" s="18" t="s">
        <v>45</v>
      </c>
      <c r="B35" s="19" t="s">
        <v>46</v>
      </c>
      <c r="C35" s="19" t="s">
        <v>47</v>
      </c>
      <c r="D35" s="20">
        <v>26500000</v>
      </c>
      <c r="E35" s="20">
        <v>10000000</v>
      </c>
      <c r="F35" s="10">
        <v>23</v>
      </c>
      <c r="G35" s="10">
        <v>31</v>
      </c>
      <c r="H35" s="10">
        <f>SUM(F35:G35)</f>
        <v>54</v>
      </c>
      <c r="I35" s="7">
        <v>14.5</v>
      </c>
      <c r="J35" s="7">
        <v>11</v>
      </c>
      <c r="K35" s="7">
        <v>7.1666999999999996</v>
      </c>
      <c r="L35" s="7">
        <v>4.1666999999999996</v>
      </c>
      <c r="M35" s="7">
        <v>7</v>
      </c>
      <c r="N35" s="7">
        <v>12.166700000000001</v>
      </c>
      <c r="O35" s="7">
        <v>5.6666999999999996</v>
      </c>
      <c r="P35" s="21">
        <f>SUM(I35:O35)</f>
        <v>61.666799999999995</v>
      </c>
      <c r="Q35" s="21">
        <v>61.666799999999995</v>
      </c>
      <c r="R35" s="22"/>
      <c r="S35" s="23"/>
      <c r="T35" s="24" t="s">
        <v>48</v>
      </c>
      <c r="U35" s="25"/>
      <c r="V35" s="26" t="s">
        <v>48</v>
      </c>
      <c r="W35" s="25"/>
      <c r="X35" s="27">
        <v>0.38</v>
      </c>
      <c r="Y35" s="16"/>
      <c r="Z35" s="28" t="s">
        <v>49</v>
      </c>
      <c r="AA35" s="37" t="s">
        <v>141</v>
      </c>
      <c r="AB35" s="12"/>
      <c r="AC35" s="13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DB35" s="14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</row>
    <row r="36" spans="1:173" s="11" customFormat="1" ht="12.75" customHeight="1" x14ac:dyDescent="0.2">
      <c r="A36" s="18" t="s">
        <v>126</v>
      </c>
      <c r="B36" s="29" t="s">
        <v>127</v>
      </c>
      <c r="C36" s="29" t="s">
        <v>128</v>
      </c>
      <c r="D36" s="30">
        <v>25000000</v>
      </c>
      <c r="E36" s="30">
        <v>7200000</v>
      </c>
      <c r="F36" s="10"/>
      <c r="G36" s="10">
        <v>27</v>
      </c>
      <c r="H36" s="10">
        <f>SUM(F36:G36)</f>
        <v>27</v>
      </c>
      <c r="I36" s="7">
        <v>15.666700000000001</v>
      </c>
      <c r="J36" s="7">
        <v>12.333299999999999</v>
      </c>
      <c r="K36" s="7">
        <v>8.5</v>
      </c>
      <c r="L36" s="7">
        <v>3.3332999999999999</v>
      </c>
      <c r="M36" s="7">
        <v>6.6666999999999996</v>
      </c>
      <c r="N36" s="7">
        <v>9.5</v>
      </c>
      <c r="O36" s="7">
        <v>4.6666999999999996</v>
      </c>
      <c r="P36" s="21">
        <f>SUM(I36:O36)</f>
        <v>60.666699999999999</v>
      </c>
      <c r="Q36" s="21">
        <v>60.666699999999999</v>
      </c>
      <c r="R36" s="22"/>
      <c r="S36" s="23"/>
      <c r="T36" s="24" t="s">
        <v>48</v>
      </c>
      <c r="U36" s="25"/>
      <c r="V36" s="31" t="s">
        <v>48</v>
      </c>
      <c r="W36" s="16"/>
      <c r="X36" s="27">
        <v>0.28999999999999998</v>
      </c>
      <c r="Y36" s="16"/>
      <c r="Z36" s="28" t="s">
        <v>129</v>
      </c>
      <c r="AA36" s="37" t="s">
        <v>145</v>
      </c>
      <c r="AB36" s="12"/>
      <c r="AC36" s="13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DB36" s="14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</row>
    <row r="37" spans="1:173" s="11" customFormat="1" ht="12.75" customHeight="1" x14ac:dyDescent="0.2">
      <c r="A37" s="18" t="s">
        <v>104</v>
      </c>
      <c r="B37" s="29" t="s">
        <v>105</v>
      </c>
      <c r="C37" s="29" t="s">
        <v>106</v>
      </c>
      <c r="D37" s="30">
        <v>25500000</v>
      </c>
      <c r="E37" s="30">
        <v>5000000</v>
      </c>
      <c r="F37" s="10">
        <v>34</v>
      </c>
      <c r="G37" s="10">
        <v>34</v>
      </c>
      <c r="H37" s="10">
        <f>SUM(F37:G37)</f>
        <v>68</v>
      </c>
      <c r="I37" s="7">
        <v>10.833299999999999</v>
      </c>
      <c r="J37" s="7">
        <v>11.833299999999999</v>
      </c>
      <c r="K37" s="7">
        <v>6.8333000000000004</v>
      </c>
      <c r="L37" s="7">
        <v>3.6667000000000001</v>
      </c>
      <c r="M37" s="7">
        <v>8.8332999999999995</v>
      </c>
      <c r="N37" s="7">
        <v>10</v>
      </c>
      <c r="O37" s="7">
        <v>7.3333000000000004</v>
      </c>
      <c r="P37" s="21">
        <f>SUM(I37:O37)</f>
        <v>59.333200000000005</v>
      </c>
      <c r="Q37" s="21">
        <v>59.333200000000005</v>
      </c>
      <c r="R37" s="22"/>
      <c r="S37" s="23"/>
      <c r="T37" s="24" t="s">
        <v>53</v>
      </c>
      <c r="U37" s="25"/>
      <c r="V37" s="26" t="s">
        <v>48</v>
      </c>
      <c r="W37" s="25"/>
      <c r="X37" s="27">
        <v>0.6</v>
      </c>
      <c r="Y37" s="16"/>
      <c r="Z37" s="28" t="s">
        <v>107</v>
      </c>
      <c r="AA37" s="37" t="s">
        <v>138</v>
      </c>
      <c r="AB37" s="12"/>
      <c r="AC37" s="13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DB37" s="14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</row>
    <row r="38" spans="1:173" s="11" customFormat="1" ht="12.75" customHeight="1" x14ac:dyDescent="0.2">
      <c r="A38" s="18" t="s">
        <v>117</v>
      </c>
      <c r="B38" s="19" t="s">
        <v>118</v>
      </c>
      <c r="C38" s="19" t="s">
        <v>119</v>
      </c>
      <c r="D38" s="20">
        <v>19870183</v>
      </c>
      <c r="E38" s="20">
        <v>2500000</v>
      </c>
      <c r="F38" s="10">
        <v>40</v>
      </c>
      <c r="G38" s="10">
        <v>37</v>
      </c>
      <c r="H38" s="10">
        <f>SUM(F38:G38)</f>
        <v>77</v>
      </c>
      <c r="I38" s="7">
        <v>7.6666999999999996</v>
      </c>
      <c r="J38" s="7">
        <v>9.8332999999999995</v>
      </c>
      <c r="K38" s="7">
        <v>6</v>
      </c>
      <c r="L38" s="7">
        <v>4.6666999999999996</v>
      </c>
      <c r="M38" s="7">
        <v>8.8332999999999995</v>
      </c>
      <c r="N38" s="7">
        <v>11</v>
      </c>
      <c r="O38" s="7">
        <v>5.1666999999999996</v>
      </c>
      <c r="P38" s="21">
        <f>SUM(I38:O38)</f>
        <v>53.166699999999999</v>
      </c>
      <c r="Q38" s="21">
        <v>53.166699999999999</v>
      </c>
      <c r="R38" s="22"/>
      <c r="S38" s="23"/>
      <c r="T38" s="24" t="s">
        <v>48</v>
      </c>
      <c r="U38" s="25"/>
      <c r="V38" s="26" t="s">
        <v>48</v>
      </c>
      <c r="W38" s="25"/>
      <c r="X38" s="27">
        <v>0.28000000000000003</v>
      </c>
      <c r="Y38" s="16"/>
      <c r="Z38" s="28" t="s">
        <v>120</v>
      </c>
      <c r="AA38" s="37" t="s">
        <v>137</v>
      </c>
      <c r="AB38" s="12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DB38" s="14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</row>
    <row r="39" spans="1:173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21"/>
      <c r="R39" s="22"/>
      <c r="S39" s="6"/>
      <c r="T39" s="29"/>
      <c r="U39" s="6"/>
      <c r="V39" s="34"/>
      <c r="W39" s="6"/>
      <c r="X39" s="35"/>
      <c r="Y39" s="6"/>
      <c r="Z39" s="34"/>
      <c r="AA39" s="6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DB39" s="14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</row>
    <row r="40" spans="1:173" x14ac:dyDescent="0.3">
      <c r="D40" s="5">
        <f>SUM(D17:D38)</f>
        <v>838640921</v>
      </c>
      <c r="E40" s="5">
        <f>SUM(E17:E38)</f>
        <v>218800000</v>
      </c>
      <c r="R40" s="5">
        <f>SUM(R17:R39)</f>
        <v>67000000</v>
      </c>
    </row>
    <row r="41" spans="1:173" x14ac:dyDescent="0.3">
      <c r="E41" s="5"/>
      <c r="F41" s="5"/>
      <c r="P41" s="1" t="s">
        <v>135</v>
      </c>
      <c r="R41" s="5">
        <f>67000000-R40</f>
        <v>0</v>
      </c>
    </row>
  </sheetData>
  <sortState ref="Q17:AB38">
    <sortCondition descending="1" ref="Q17"/>
  </sortState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41"/>
  <sheetViews>
    <sheetView workbookViewId="0">
      <selection activeCell="I17" sqref="I17:O38"/>
    </sheetView>
  </sheetViews>
  <sheetFormatPr defaultColWidth="9.109375" defaultRowHeight="12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15" t="s">
        <v>41</v>
      </c>
      <c r="J16" s="15" t="s">
        <v>42</v>
      </c>
      <c r="K16" s="15" t="s">
        <v>42</v>
      </c>
      <c r="L16" s="15" t="s">
        <v>43</v>
      </c>
      <c r="M16" s="15" t="s">
        <v>44</v>
      </c>
      <c r="N16" s="15" t="s">
        <v>42</v>
      </c>
      <c r="O16" s="15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38">
        <f t="shared" ref="H17:H25" si="0">SUM(F17:G17)</f>
        <v>54</v>
      </c>
      <c r="I17" s="41">
        <v>15</v>
      </c>
      <c r="J17" s="41">
        <v>11</v>
      </c>
      <c r="K17" s="41">
        <v>3</v>
      </c>
      <c r="L17" s="41">
        <v>4</v>
      </c>
      <c r="M17" s="41">
        <v>7</v>
      </c>
      <c r="N17" s="41">
        <v>13</v>
      </c>
      <c r="O17" s="41">
        <v>6</v>
      </c>
      <c r="P17" s="39">
        <f>SUM(I17:O17)</f>
        <v>59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38">
        <f t="shared" si="0"/>
        <v>72</v>
      </c>
      <c r="I18" s="41">
        <v>23</v>
      </c>
      <c r="J18" s="41">
        <v>11</v>
      </c>
      <c r="K18" s="41">
        <v>11</v>
      </c>
      <c r="L18" s="41">
        <v>5</v>
      </c>
      <c r="M18" s="41">
        <v>9</v>
      </c>
      <c r="N18" s="41">
        <v>13</v>
      </c>
      <c r="O18" s="41">
        <v>7</v>
      </c>
      <c r="P18" s="39">
        <f t="shared" ref="P18:P25" si="1">SUM(I18:O18)</f>
        <v>79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38">
        <f t="shared" si="0"/>
        <v>51</v>
      </c>
      <c r="I19" s="41">
        <v>20</v>
      </c>
      <c r="J19" s="41">
        <v>13</v>
      </c>
      <c r="K19" s="41">
        <v>7</v>
      </c>
      <c r="L19" s="41">
        <v>4</v>
      </c>
      <c r="M19" s="41">
        <v>6</v>
      </c>
      <c r="N19" s="41">
        <v>10</v>
      </c>
      <c r="O19" s="41">
        <v>8</v>
      </c>
      <c r="P19" s="39">
        <f t="shared" si="1"/>
        <v>68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38">
        <f t="shared" si="0"/>
        <v>99</v>
      </c>
      <c r="I20" s="41">
        <v>27</v>
      </c>
      <c r="J20" s="41">
        <v>13</v>
      </c>
      <c r="K20" s="41">
        <v>12</v>
      </c>
      <c r="L20" s="41">
        <v>5</v>
      </c>
      <c r="M20" s="41">
        <v>7</v>
      </c>
      <c r="N20" s="41">
        <v>13</v>
      </c>
      <c r="O20" s="41">
        <v>10</v>
      </c>
      <c r="P20" s="39">
        <f t="shared" si="1"/>
        <v>87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38">
        <f t="shared" si="0"/>
        <v>83</v>
      </c>
      <c r="I21" s="41">
        <v>27</v>
      </c>
      <c r="J21" s="41">
        <v>15</v>
      </c>
      <c r="K21" s="41">
        <v>14</v>
      </c>
      <c r="L21" s="41">
        <v>5</v>
      </c>
      <c r="M21" s="41">
        <v>7</v>
      </c>
      <c r="N21" s="41">
        <v>15</v>
      </c>
      <c r="O21" s="41">
        <v>8</v>
      </c>
      <c r="P21" s="39">
        <f t="shared" si="1"/>
        <v>91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38">
        <f t="shared" si="0"/>
        <v>90</v>
      </c>
      <c r="I22" s="41">
        <v>22</v>
      </c>
      <c r="J22" s="41">
        <v>13</v>
      </c>
      <c r="K22" s="41">
        <v>10</v>
      </c>
      <c r="L22" s="41">
        <v>5</v>
      </c>
      <c r="M22" s="41">
        <v>9</v>
      </c>
      <c r="N22" s="41">
        <v>11</v>
      </c>
      <c r="O22" s="41">
        <v>8</v>
      </c>
      <c r="P22" s="39">
        <f t="shared" si="1"/>
        <v>78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38">
        <f t="shared" si="0"/>
        <v>90</v>
      </c>
      <c r="I23" s="41">
        <v>23</v>
      </c>
      <c r="J23" s="41">
        <v>11</v>
      </c>
      <c r="K23" s="41">
        <v>10</v>
      </c>
      <c r="L23" s="41">
        <v>5</v>
      </c>
      <c r="M23" s="41">
        <v>9</v>
      </c>
      <c r="N23" s="41">
        <v>15</v>
      </c>
      <c r="O23" s="41">
        <v>7</v>
      </c>
      <c r="P23" s="39">
        <f t="shared" si="1"/>
        <v>80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38">
        <f t="shared" si="0"/>
        <v>64</v>
      </c>
      <c r="I24" s="41">
        <v>20</v>
      </c>
      <c r="J24" s="41">
        <v>10</v>
      </c>
      <c r="K24" s="41">
        <v>7</v>
      </c>
      <c r="L24" s="41">
        <v>4</v>
      </c>
      <c r="M24" s="41">
        <v>9</v>
      </c>
      <c r="N24" s="41">
        <v>8</v>
      </c>
      <c r="O24" s="41">
        <v>9</v>
      </c>
      <c r="P24" s="39">
        <f t="shared" si="1"/>
        <v>67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38">
        <f t="shared" si="0"/>
        <v>71</v>
      </c>
      <c r="I25" s="41">
        <v>20</v>
      </c>
      <c r="J25" s="41">
        <v>11</v>
      </c>
      <c r="K25" s="41">
        <v>10</v>
      </c>
      <c r="L25" s="41">
        <v>4</v>
      </c>
      <c r="M25" s="41">
        <v>9</v>
      </c>
      <c r="N25" s="41">
        <v>12</v>
      </c>
      <c r="O25" s="41">
        <v>9</v>
      </c>
      <c r="P25" s="39">
        <f t="shared" si="1"/>
        <v>75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38">
        <f t="shared" ref="H26:H38" si="2">SUM(F26:G26)</f>
        <v>94</v>
      </c>
      <c r="I26" s="41">
        <v>23</v>
      </c>
      <c r="J26" s="41">
        <v>13</v>
      </c>
      <c r="K26" s="41">
        <v>12</v>
      </c>
      <c r="L26" s="41">
        <v>5</v>
      </c>
      <c r="M26" s="41">
        <v>9</v>
      </c>
      <c r="N26" s="41">
        <v>14</v>
      </c>
      <c r="O26" s="41">
        <v>9</v>
      </c>
      <c r="P26" s="39">
        <f t="shared" ref="P26:P38" si="3">SUM(I26:O26)</f>
        <v>85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38">
        <f t="shared" si="2"/>
        <v>54</v>
      </c>
      <c r="I27" s="41">
        <v>15</v>
      </c>
      <c r="J27" s="41">
        <v>12</v>
      </c>
      <c r="K27" s="41">
        <v>6</v>
      </c>
      <c r="L27" s="41">
        <v>5</v>
      </c>
      <c r="M27" s="41">
        <v>9</v>
      </c>
      <c r="N27" s="41">
        <v>15</v>
      </c>
      <c r="O27" s="41">
        <v>8</v>
      </c>
      <c r="P27" s="39">
        <f t="shared" si="3"/>
        <v>70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38">
        <f t="shared" si="2"/>
        <v>82</v>
      </c>
      <c r="I28" s="41">
        <v>22</v>
      </c>
      <c r="J28" s="41">
        <v>13</v>
      </c>
      <c r="K28" s="41">
        <v>12</v>
      </c>
      <c r="L28" s="41">
        <v>5</v>
      </c>
      <c r="M28" s="41">
        <v>9</v>
      </c>
      <c r="N28" s="41">
        <v>13</v>
      </c>
      <c r="O28" s="41">
        <v>7</v>
      </c>
      <c r="P28" s="39">
        <f t="shared" si="3"/>
        <v>81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38">
        <f t="shared" si="2"/>
        <v>49</v>
      </c>
      <c r="I29" s="41">
        <v>25</v>
      </c>
      <c r="J29" s="41">
        <v>11</v>
      </c>
      <c r="K29" s="41">
        <v>11</v>
      </c>
      <c r="L29" s="41">
        <v>4</v>
      </c>
      <c r="M29" s="41">
        <v>7</v>
      </c>
      <c r="N29" s="41">
        <v>14</v>
      </c>
      <c r="O29" s="41">
        <v>7</v>
      </c>
      <c r="P29" s="39">
        <f t="shared" si="3"/>
        <v>79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38">
        <f t="shared" si="2"/>
        <v>84</v>
      </c>
      <c r="I30" s="41">
        <v>27</v>
      </c>
      <c r="J30" s="41">
        <v>14</v>
      </c>
      <c r="K30" s="41">
        <v>14</v>
      </c>
      <c r="L30" s="41">
        <v>4</v>
      </c>
      <c r="M30" s="41">
        <v>7</v>
      </c>
      <c r="N30" s="41">
        <v>7</v>
      </c>
      <c r="O30" s="41">
        <v>7</v>
      </c>
      <c r="P30" s="39">
        <f t="shared" si="3"/>
        <v>80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38">
        <f t="shared" si="2"/>
        <v>80</v>
      </c>
      <c r="I31" s="41">
        <v>20</v>
      </c>
      <c r="J31" s="41">
        <v>11</v>
      </c>
      <c r="K31" s="41">
        <v>10</v>
      </c>
      <c r="L31" s="41">
        <v>5</v>
      </c>
      <c r="M31" s="41">
        <v>9</v>
      </c>
      <c r="N31" s="41">
        <v>12</v>
      </c>
      <c r="O31" s="41">
        <v>7</v>
      </c>
      <c r="P31" s="39">
        <f t="shared" si="3"/>
        <v>74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38">
        <f t="shared" si="2"/>
        <v>68</v>
      </c>
      <c r="I32" s="41">
        <v>12</v>
      </c>
      <c r="J32" s="41">
        <v>10</v>
      </c>
      <c r="K32" s="41">
        <v>5</v>
      </c>
      <c r="L32" s="41">
        <v>4</v>
      </c>
      <c r="M32" s="41">
        <v>9</v>
      </c>
      <c r="N32" s="41">
        <v>9</v>
      </c>
      <c r="O32" s="41">
        <v>7</v>
      </c>
      <c r="P32" s="39">
        <f t="shared" si="3"/>
        <v>56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38">
        <f t="shared" si="2"/>
        <v>92</v>
      </c>
      <c r="I33" s="41">
        <v>22</v>
      </c>
      <c r="J33" s="41">
        <v>10</v>
      </c>
      <c r="K33" s="41">
        <v>12</v>
      </c>
      <c r="L33" s="41">
        <v>5</v>
      </c>
      <c r="M33" s="41">
        <v>10</v>
      </c>
      <c r="N33" s="41">
        <v>13</v>
      </c>
      <c r="O33" s="41">
        <v>7</v>
      </c>
      <c r="P33" s="39">
        <f t="shared" si="3"/>
        <v>79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38">
        <f t="shared" si="2"/>
        <v>90</v>
      </c>
      <c r="I34" s="41">
        <v>18</v>
      </c>
      <c r="J34" s="41">
        <v>12</v>
      </c>
      <c r="K34" s="41">
        <v>10</v>
      </c>
      <c r="L34" s="41">
        <v>3</v>
      </c>
      <c r="M34" s="41">
        <v>7</v>
      </c>
      <c r="N34" s="41">
        <v>10</v>
      </c>
      <c r="O34" s="41">
        <v>10</v>
      </c>
      <c r="P34" s="39">
        <f t="shared" si="3"/>
        <v>70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38">
        <f t="shared" si="2"/>
        <v>77</v>
      </c>
      <c r="I35" s="41">
        <v>10</v>
      </c>
      <c r="J35" s="41">
        <v>11</v>
      </c>
      <c r="K35" s="41">
        <v>6</v>
      </c>
      <c r="L35" s="41">
        <v>5</v>
      </c>
      <c r="M35" s="41">
        <v>9</v>
      </c>
      <c r="N35" s="41">
        <v>13</v>
      </c>
      <c r="O35" s="41">
        <v>5</v>
      </c>
      <c r="P35" s="39">
        <f t="shared" si="3"/>
        <v>59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38">
        <f t="shared" si="2"/>
        <v>81</v>
      </c>
      <c r="I36" s="41">
        <v>24</v>
      </c>
      <c r="J36" s="41">
        <v>13</v>
      </c>
      <c r="K36" s="41">
        <v>12</v>
      </c>
      <c r="L36" s="41">
        <v>5</v>
      </c>
      <c r="M36" s="41">
        <v>9</v>
      </c>
      <c r="N36" s="41">
        <v>12</v>
      </c>
      <c r="O36" s="41">
        <v>10</v>
      </c>
      <c r="P36" s="39">
        <f t="shared" si="3"/>
        <v>85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38">
        <f t="shared" si="2"/>
        <v>27</v>
      </c>
      <c r="I37" s="41">
        <v>17</v>
      </c>
      <c r="J37" s="41">
        <v>14</v>
      </c>
      <c r="K37" s="41">
        <v>8</v>
      </c>
      <c r="L37" s="41">
        <v>3</v>
      </c>
      <c r="M37" s="41">
        <v>7</v>
      </c>
      <c r="N37" s="41">
        <v>9</v>
      </c>
      <c r="O37" s="41">
        <v>4</v>
      </c>
      <c r="P37" s="39">
        <f t="shared" si="3"/>
        <v>62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38">
        <f t="shared" si="2"/>
        <v>88</v>
      </c>
      <c r="I38" s="41">
        <v>19</v>
      </c>
      <c r="J38" s="41">
        <v>13</v>
      </c>
      <c r="K38" s="41">
        <v>9</v>
      </c>
      <c r="L38" s="41">
        <v>5</v>
      </c>
      <c r="M38" s="41">
        <v>9</v>
      </c>
      <c r="N38" s="41">
        <v>13</v>
      </c>
      <c r="O38" s="41">
        <v>8</v>
      </c>
      <c r="P38" s="39">
        <f t="shared" si="3"/>
        <v>76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40"/>
      <c r="J39" s="40"/>
      <c r="K39" s="40"/>
      <c r="L39" s="40"/>
      <c r="M39" s="40"/>
      <c r="N39" s="40"/>
      <c r="O39" s="40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x14ac:dyDescent="0.3">
      <c r="D40" s="5">
        <f>SUM(D17:D38)</f>
        <v>838640921</v>
      </c>
      <c r="E40" s="5">
        <f>SUM(E17:E38)</f>
        <v>218800000</v>
      </c>
    </row>
    <row r="41" spans="1:161" x14ac:dyDescent="0.3">
      <c r="E41" s="5"/>
      <c r="F41" s="5"/>
    </row>
  </sheetData>
  <dataValidations count="2">
    <dataValidation type="whole" allowBlank="1" showInputMessage="1" showErrorMessage="1" errorTitle="ZNOVU A LÉPE" error="To je móóóóóóc!!!!" sqref="I18:I39">
      <formula1>0</formula1>
      <formula2>30</formula2>
    </dataValidation>
    <dataValidation type="whole" showInputMessage="1" showErrorMessage="1" errorTitle="ZNOVU A LÉPE" error="To je móóóóóóc!!!!" sqref="J18:O39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3"/>
  <sheetViews>
    <sheetView workbookViewId="0">
      <selection activeCell="I17" sqref="I17:O38"/>
    </sheetView>
  </sheetViews>
  <sheetFormatPr defaultColWidth="9.109375" defaultRowHeight="14.4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10">
        <f t="shared" ref="H17:H25" si="0">SUM(F17:G17)</f>
        <v>54</v>
      </c>
      <c r="I17" s="41">
        <v>10</v>
      </c>
      <c r="J17" s="41">
        <v>13</v>
      </c>
      <c r="K17" s="41">
        <v>7</v>
      </c>
      <c r="L17" s="41">
        <v>4</v>
      </c>
      <c r="M17" s="41">
        <v>7</v>
      </c>
      <c r="N17" s="41">
        <v>12</v>
      </c>
      <c r="O17" s="41">
        <v>5</v>
      </c>
      <c r="P17" s="21">
        <f>SUM(I17:O17)</f>
        <v>58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10">
        <f t="shared" si="0"/>
        <v>72</v>
      </c>
      <c r="I18" s="41">
        <v>23</v>
      </c>
      <c r="J18" s="41">
        <v>13</v>
      </c>
      <c r="K18" s="41">
        <v>11</v>
      </c>
      <c r="L18" s="41">
        <v>5</v>
      </c>
      <c r="M18" s="41">
        <v>9</v>
      </c>
      <c r="N18" s="41">
        <v>12</v>
      </c>
      <c r="O18" s="41">
        <v>7</v>
      </c>
      <c r="P18" s="21">
        <f t="shared" ref="P18:P25" si="1">SUM(I18:O18)</f>
        <v>80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10">
        <f t="shared" si="0"/>
        <v>51</v>
      </c>
      <c r="I19" s="41">
        <v>15</v>
      </c>
      <c r="J19" s="41">
        <v>12</v>
      </c>
      <c r="K19" s="41">
        <v>10</v>
      </c>
      <c r="L19" s="41">
        <v>3</v>
      </c>
      <c r="M19" s="41">
        <v>6</v>
      </c>
      <c r="N19" s="41">
        <v>10</v>
      </c>
      <c r="O19" s="41">
        <v>8</v>
      </c>
      <c r="P19" s="21">
        <f t="shared" si="1"/>
        <v>64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10">
        <f t="shared" si="0"/>
        <v>99</v>
      </c>
      <c r="I20" s="41">
        <v>25</v>
      </c>
      <c r="J20" s="41">
        <v>12</v>
      </c>
      <c r="K20" s="41">
        <v>12</v>
      </c>
      <c r="L20" s="41">
        <v>5</v>
      </c>
      <c r="M20" s="41">
        <v>7</v>
      </c>
      <c r="N20" s="41">
        <v>13</v>
      </c>
      <c r="O20" s="41">
        <v>10</v>
      </c>
      <c r="P20" s="21">
        <f t="shared" si="1"/>
        <v>84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10">
        <f t="shared" si="0"/>
        <v>83</v>
      </c>
      <c r="I21" s="41">
        <v>27</v>
      </c>
      <c r="J21" s="41">
        <v>15</v>
      </c>
      <c r="K21" s="41">
        <v>13</v>
      </c>
      <c r="L21" s="41">
        <v>4</v>
      </c>
      <c r="M21" s="41">
        <v>7</v>
      </c>
      <c r="N21" s="41">
        <v>15</v>
      </c>
      <c r="O21" s="41">
        <v>8</v>
      </c>
      <c r="P21" s="21">
        <f t="shared" si="1"/>
        <v>89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10">
        <f t="shared" si="0"/>
        <v>90</v>
      </c>
      <c r="I22" s="41">
        <v>15</v>
      </c>
      <c r="J22" s="41">
        <v>13</v>
      </c>
      <c r="K22" s="41">
        <v>10</v>
      </c>
      <c r="L22" s="41">
        <v>4</v>
      </c>
      <c r="M22" s="41">
        <v>8</v>
      </c>
      <c r="N22" s="41">
        <v>12</v>
      </c>
      <c r="O22" s="41">
        <v>9</v>
      </c>
      <c r="P22" s="21">
        <f t="shared" si="1"/>
        <v>71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10">
        <f t="shared" si="0"/>
        <v>90</v>
      </c>
      <c r="I23" s="41">
        <v>20</v>
      </c>
      <c r="J23" s="41">
        <v>13</v>
      </c>
      <c r="K23" s="41">
        <v>10</v>
      </c>
      <c r="L23" s="41">
        <v>5</v>
      </c>
      <c r="M23" s="41">
        <v>9</v>
      </c>
      <c r="N23" s="41">
        <v>13</v>
      </c>
      <c r="O23" s="41">
        <v>7</v>
      </c>
      <c r="P23" s="21">
        <f t="shared" si="1"/>
        <v>77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10">
        <f t="shared" si="0"/>
        <v>64</v>
      </c>
      <c r="I24" s="41">
        <v>13</v>
      </c>
      <c r="J24" s="41">
        <v>9</v>
      </c>
      <c r="K24" s="41">
        <v>9</v>
      </c>
      <c r="L24" s="41">
        <v>4</v>
      </c>
      <c r="M24" s="41">
        <v>8</v>
      </c>
      <c r="N24" s="41">
        <v>11</v>
      </c>
      <c r="O24" s="41">
        <v>9</v>
      </c>
      <c r="P24" s="21">
        <f t="shared" si="1"/>
        <v>63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10">
        <f t="shared" si="0"/>
        <v>71</v>
      </c>
      <c r="I25" s="41">
        <v>15</v>
      </c>
      <c r="J25" s="41">
        <v>10</v>
      </c>
      <c r="K25" s="41">
        <v>8</v>
      </c>
      <c r="L25" s="41">
        <v>4</v>
      </c>
      <c r="M25" s="41">
        <v>9</v>
      </c>
      <c r="N25" s="41">
        <v>10</v>
      </c>
      <c r="O25" s="41">
        <v>8</v>
      </c>
      <c r="P25" s="21">
        <f t="shared" si="1"/>
        <v>64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10">
        <f t="shared" ref="H26:H38" si="2">SUM(F26:G26)</f>
        <v>94</v>
      </c>
      <c r="I26" s="41">
        <v>18</v>
      </c>
      <c r="J26" s="41">
        <v>13</v>
      </c>
      <c r="K26" s="41">
        <v>11</v>
      </c>
      <c r="L26" s="41">
        <v>5</v>
      </c>
      <c r="M26" s="41">
        <v>9</v>
      </c>
      <c r="N26" s="41">
        <v>14</v>
      </c>
      <c r="O26" s="41">
        <v>10</v>
      </c>
      <c r="P26" s="21">
        <f t="shared" ref="P26:P38" si="3">SUM(I26:O26)</f>
        <v>80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10">
        <f t="shared" si="2"/>
        <v>54</v>
      </c>
      <c r="I27" s="41">
        <v>5</v>
      </c>
      <c r="J27" s="41">
        <v>13</v>
      </c>
      <c r="K27" s="41">
        <v>5</v>
      </c>
      <c r="L27" s="41">
        <v>5</v>
      </c>
      <c r="M27" s="41">
        <v>8</v>
      </c>
      <c r="N27" s="41">
        <v>14</v>
      </c>
      <c r="O27" s="41">
        <v>8</v>
      </c>
      <c r="P27" s="21">
        <f t="shared" si="3"/>
        <v>58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10">
        <f t="shared" si="2"/>
        <v>82</v>
      </c>
      <c r="I28" s="41">
        <v>20</v>
      </c>
      <c r="J28" s="41">
        <v>13</v>
      </c>
      <c r="K28" s="41">
        <v>10</v>
      </c>
      <c r="L28" s="41">
        <v>5</v>
      </c>
      <c r="M28" s="41">
        <v>10</v>
      </c>
      <c r="N28" s="41">
        <v>14</v>
      </c>
      <c r="O28" s="41">
        <v>9</v>
      </c>
      <c r="P28" s="21">
        <f t="shared" si="3"/>
        <v>81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 t="shared" si="2"/>
        <v>49</v>
      </c>
      <c r="I29" s="41">
        <v>18</v>
      </c>
      <c r="J29" s="41">
        <v>9</v>
      </c>
      <c r="K29" s="41">
        <v>9</v>
      </c>
      <c r="L29" s="41">
        <v>4</v>
      </c>
      <c r="M29" s="41">
        <v>7</v>
      </c>
      <c r="N29" s="41">
        <v>13</v>
      </c>
      <c r="O29" s="41">
        <v>8</v>
      </c>
      <c r="P29" s="21">
        <f t="shared" si="3"/>
        <v>68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10">
        <f t="shared" si="2"/>
        <v>84</v>
      </c>
      <c r="I30" s="41">
        <v>28</v>
      </c>
      <c r="J30" s="41">
        <v>14</v>
      </c>
      <c r="K30" s="41">
        <v>15</v>
      </c>
      <c r="L30" s="41">
        <v>4</v>
      </c>
      <c r="M30" s="41">
        <v>7</v>
      </c>
      <c r="N30" s="41">
        <v>8</v>
      </c>
      <c r="O30" s="41">
        <v>8</v>
      </c>
      <c r="P30" s="21">
        <f t="shared" si="3"/>
        <v>84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10">
        <f t="shared" si="2"/>
        <v>80</v>
      </c>
      <c r="I31" s="41">
        <v>22</v>
      </c>
      <c r="J31" s="41">
        <v>13</v>
      </c>
      <c r="K31" s="41">
        <v>12</v>
      </c>
      <c r="L31" s="41">
        <v>5</v>
      </c>
      <c r="M31" s="41">
        <v>9</v>
      </c>
      <c r="N31" s="41">
        <v>12</v>
      </c>
      <c r="O31" s="41">
        <v>7</v>
      </c>
      <c r="P31" s="21">
        <f t="shared" si="3"/>
        <v>80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10">
        <f t="shared" si="2"/>
        <v>68</v>
      </c>
      <c r="I32" s="41">
        <v>6</v>
      </c>
      <c r="J32" s="41">
        <v>12</v>
      </c>
      <c r="K32" s="41">
        <v>5</v>
      </c>
      <c r="L32" s="41">
        <v>3</v>
      </c>
      <c r="M32" s="41">
        <v>9</v>
      </c>
      <c r="N32" s="41">
        <v>10</v>
      </c>
      <c r="O32" s="41">
        <v>7</v>
      </c>
      <c r="P32" s="21">
        <f t="shared" si="3"/>
        <v>52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10">
        <f t="shared" si="2"/>
        <v>92</v>
      </c>
      <c r="I33" s="41">
        <v>20</v>
      </c>
      <c r="J33" s="41">
        <v>12</v>
      </c>
      <c r="K33" s="41">
        <v>10</v>
      </c>
      <c r="L33" s="41">
        <v>5</v>
      </c>
      <c r="M33" s="41">
        <v>10</v>
      </c>
      <c r="N33" s="41">
        <v>13</v>
      </c>
      <c r="O33" s="41">
        <v>7</v>
      </c>
      <c r="P33" s="21">
        <f t="shared" si="3"/>
        <v>77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 t="shared" si="2"/>
        <v>90</v>
      </c>
      <c r="I34" s="41">
        <v>15</v>
      </c>
      <c r="J34" s="41">
        <v>12</v>
      </c>
      <c r="K34" s="41">
        <v>8</v>
      </c>
      <c r="L34" s="41">
        <v>3</v>
      </c>
      <c r="M34" s="41">
        <v>6</v>
      </c>
      <c r="N34" s="41">
        <v>9</v>
      </c>
      <c r="O34" s="41">
        <v>10</v>
      </c>
      <c r="P34" s="21">
        <f t="shared" si="3"/>
        <v>63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ht="12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10">
        <f t="shared" si="2"/>
        <v>77</v>
      </c>
      <c r="I35" s="41">
        <v>5</v>
      </c>
      <c r="J35" s="41">
        <v>10</v>
      </c>
      <c r="K35" s="41">
        <v>5</v>
      </c>
      <c r="L35" s="41">
        <v>4</v>
      </c>
      <c r="M35" s="41">
        <v>9</v>
      </c>
      <c r="N35" s="41">
        <v>11</v>
      </c>
      <c r="O35" s="41">
        <v>4</v>
      </c>
      <c r="P35" s="21">
        <f t="shared" si="3"/>
        <v>48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10">
        <f t="shared" si="2"/>
        <v>81</v>
      </c>
      <c r="I36" s="41">
        <v>22</v>
      </c>
      <c r="J36" s="41">
        <v>13</v>
      </c>
      <c r="K36" s="41">
        <v>10</v>
      </c>
      <c r="L36" s="41">
        <v>5</v>
      </c>
      <c r="M36" s="41">
        <v>9</v>
      </c>
      <c r="N36" s="41">
        <v>13</v>
      </c>
      <c r="O36" s="41">
        <v>10</v>
      </c>
      <c r="P36" s="21">
        <f t="shared" si="3"/>
        <v>82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10">
        <f t="shared" si="2"/>
        <v>27</v>
      </c>
      <c r="I37" s="41">
        <v>14</v>
      </c>
      <c r="J37" s="41">
        <v>12</v>
      </c>
      <c r="K37" s="41">
        <v>9</v>
      </c>
      <c r="L37" s="41">
        <v>3</v>
      </c>
      <c r="M37" s="41">
        <v>6</v>
      </c>
      <c r="N37" s="41">
        <v>8</v>
      </c>
      <c r="O37" s="41">
        <v>4</v>
      </c>
      <c r="P37" s="21">
        <f t="shared" si="3"/>
        <v>56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10">
        <f t="shared" si="2"/>
        <v>88</v>
      </c>
      <c r="I38" s="41">
        <v>12</v>
      </c>
      <c r="J38" s="41">
        <v>13</v>
      </c>
      <c r="K38" s="41">
        <v>9</v>
      </c>
      <c r="L38" s="41">
        <v>5</v>
      </c>
      <c r="M38" s="41">
        <v>9</v>
      </c>
      <c r="N38" s="41">
        <v>12</v>
      </c>
      <c r="O38" s="41">
        <v>8</v>
      </c>
      <c r="P38" s="21">
        <f t="shared" si="3"/>
        <v>68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12" x14ac:dyDescent="0.3">
      <c r="D40" s="5">
        <f>SUM(D17:D38)</f>
        <v>838640921</v>
      </c>
      <c r="E40" s="5">
        <f>SUM(E17:E38)</f>
        <v>218800000</v>
      </c>
    </row>
    <row r="41" spans="1:161" ht="12" x14ac:dyDescent="0.3">
      <c r="E41" s="5"/>
      <c r="F41" s="5"/>
    </row>
    <row r="42" spans="1:161" ht="12" x14ac:dyDescent="0.3"/>
    <row r="43" spans="1:161" ht="12" x14ac:dyDescent="0.3"/>
    <row r="44" spans="1:161" ht="12" x14ac:dyDescent="0.3"/>
    <row r="45" spans="1:161" ht="12" x14ac:dyDescent="0.3"/>
    <row r="46" spans="1:161" ht="12" x14ac:dyDescent="0.3"/>
    <row r="47" spans="1:161" ht="12" x14ac:dyDescent="0.3"/>
    <row r="48" spans="1:161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3"/>
  <sheetViews>
    <sheetView workbookViewId="0">
      <selection activeCell="I17" sqref="I17:O38"/>
    </sheetView>
  </sheetViews>
  <sheetFormatPr defaultColWidth="9.109375" defaultRowHeight="14.4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10">
        <f t="shared" ref="H17:H25" si="0">SUM(F17:G17)</f>
        <v>54</v>
      </c>
      <c r="I17" s="41">
        <v>16</v>
      </c>
      <c r="J17" s="41">
        <v>11</v>
      </c>
      <c r="K17" s="41">
        <v>7</v>
      </c>
      <c r="L17" s="41">
        <v>5</v>
      </c>
      <c r="M17" s="41">
        <v>8</v>
      </c>
      <c r="N17" s="41">
        <v>12</v>
      </c>
      <c r="O17" s="41">
        <v>6</v>
      </c>
      <c r="P17" s="21">
        <f>SUM(I17:O17)</f>
        <v>65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10">
        <f t="shared" si="0"/>
        <v>72</v>
      </c>
      <c r="I18" s="41">
        <v>24</v>
      </c>
      <c r="J18" s="41">
        <v>12</v>
      </c>
      <c r="K18" s="41">
        <v>12</v>
      </c>
      <c r="L18" s="41">
        <v>5</v>
      </c>
      <c r="M18" s="41">
        <v>8</v>
      </c>
      <c r="N18" s="41">
        <v>12</v>
      </c>
      <c r="O18" s="41">
        <v>7</v>
      </c>
      <c r="P18" s="21">
        <f t="shared" ref="P18:P25" si="1">SUM(I18:O18)</f>
        <v>80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10">
        <f t="shared" si="0"/>
        <v>51</v>
      </c>
      <c r="I19" s="41">
        <v>14</v>
      </c>
      <c r="J19" s="41">
        <v>11</v>
      </c>
      <c r="K19" s="41">
        <v>10</v>
      </c>
      <c r="L19" s="41">
        <v>5</v>
      </c>
      <c r="M19" s="41">
        <v>8</v>
      </c>
      <c r="N19" s="41">
        <v>12</v>
      </c>
      <c r="O19" s="41">
        <v>8</v>
      </c>
      <c r="P19" s="21">
        <f t="shared" si="1"/>
        <v>68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10">
        <f t="shared" si="0"/>
        <v>99</v>
      </c>
      <c r="I20" s="41">
        <v>23</v>
      </c>
      <c r="J20" s="41">
        <v>12</v>
      </c>
      <c r="K20" s="41">
        <v>12</v>
      </c>
      <c r="L20" s="41">
        <v>5</v>
      </c>
      <c r="M20" s="41">
        <v>9</v>
      </c>
      <c r="N20" s="41">
        <v>11</v>
      </c>
      <c r="O20" s="41">
        <v>10</v>
      </c>
      <c r="P20" s="21">
        <f t="shared" si="1"/>
        <v>82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10">
        <f t="shared" si="0"/>
        <v>83</v>
      </c>
      <c r="I21" s="41">
        <v>22</v>
      </c>
      <c r="J21" s="41">
        <v>14</v>
      </c>
      <c r="K21" s="41">
        <v>13</v>
      </c>
      <c r="L21" s="41">
        <v>5</v>
      </c>
      <c r="M21" s="41">
        <v>10</v>
      </c>
      <c r="N21" s="41">
        <v>11</v>
      </c>
      <c r="O21" s="41">
        <v>8</v>
      </c>
      <c r="P21" s="21">
        <f t="shared" si="1"/>
        <v>83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10">
        <f t="shared" si="0"/>
        <v>90</v>
      </c>
      <c r="I22" s="41">
        <v>17</v>
      </c>
      <c r="J22" s="41">
        <v>13</v>
      </c>
      <c r="K22" s="41">
        <v>9</v>
      </c>
      <c r="L22" s="41">
        <v>5</v>
      </c>
      <c r="M22" s="41">
        <v>8</v>
      </c>
      <c r="N22" s="41">
        <v>9</v>
      </c>
      <c r="O22" s="41">
        <v>9</v>
      </c>
      <c r="P22" s="21">
        <f t="shared" si="1"/>
        <v>70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10">
        <f t="shared" si="0"/>
        <v>90</v>
      </c>
      <c r="I23" s="41">
        <v>17</v>
      </c>
      <c r="J23" s="41">
        <v>13</v>
      </c>
      <c r="K23" s="41">
        <v>9</v>
      </c>
      <c r="L23" s="41">
        <v>5</v>
      </c>
      <c r="M23" s="41">
        <v>8</v>
      </c>
      <c r="N23" s="41">
        <v>9</v>
      </c>
      <c r="O23" s="41">
        <v>8</v>
      </c>
      <c r="P23" s="21">
        <f t="shared" si="1"/>
        <v>69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10">
        <f t="shared" si="0"/>
        <v>64</v>
      </c>
      <c r="I24" s="41">
        <v>16</v>
      </c>
      <c r="J24" s="41">
        <v>9</v>
      </c>
      <c r="K24" s="41">
        <v>7</v>
      </c>
      <c r="L24" s="41">
        <v>5</v>
      </c>
      <c r="M24" s="41">
        <v>7</v>
      </c>
      <c r="N24" s="41">
        <v>7</v>
      </c>
      <c r="O24" s="41">
        <v>9</v>
      </c>
      <c r="P24" s="21">
        <f t="shared" si="1"/>
        <v>60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10">
        <f t="shared" si="0"/>
        <v>71</v>
      </c>
      <c r="I25" s="41">
        <v>20</v>
      </c>
      <c r="J25" s="41">
        <v>12</v>
      </c>
      <c r="K25" s="41">
        <v>7</v>
      </c>
      <c r="L25" s="41">
        <v>5</v>
      </c>
      <c r="M25" s="41">
        <v>7</v>
      </c>
      <c r="N25" s="41">
        <v>7</v>
      </c>
      <c r="O25" s="41">
        <v>9</v>
      </c>
      <c r="P25" s="21">
        <f t="shared" si="1"/>
        <v>67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10">
        <f t="shared" ref="H26:H38" si="2">SUM(F26:G26)</f>
        <v>94</v>
      </c>
      <c r="I26" s="41">
        <v>24</v>
      </c>
      <c r="J26" s="41">
        <v>12</v>
      </c>
      <c r="K26" s="41">
        <v>8</v>
      </c>
      <c r="L26" s="41">
        <v>5</v>
      </c>
      <c r="M26" s="41">
        <v>9</v>
      </c>
      <c r="N26" s="41">
        <v>12</v>
      </c>
      <c r="O26" s="41">
        <v>10</v>
      </c>
      <c r="P26" s="21">
        <f t="shared" ref="P26:P38" si="3">SUM(I26:O26)</f>
        <v>80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10">
        <f t="shared" si="2"/>
        <v>54</v>
      </c>
      <c r="I27" s="41">
        <v>14</v>
      </c>
      <c r="J27" s="41">
        <v>11</v>
      </c>
      <c r="K27" s="41">
        <v>7</v>
      </c>
      <c r="L27" s="41">
        <v>5</v>
      </c>
      <c r="M27" s="41">
        <v>10</v>
      </c>
      <c r="N27" s="41">
        <v>11</v>
      </c>
      <c r="O27" s="41">
        <v>8</v>
      </c>
      <c r="P27" s="21">
        <f t="shared" si="3"/>
        <v>66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10">
        <f t="shared" si="2"/>
        <v>82</v>
      </c>
      <c r="I28" s="41">
        <v>24</v>
      </c>
      <c r="J28" s="41">
        <v>12</v>
      </c>
      <c r="K28" s="41">
        <v>10</v>
      </c>
      <c r="L28" s="41">
        <v>5</v>
      </c>
      <c r="M28" s="41">
        <v>9</v>
      </c>
      <c r="N28" s="41">
        <v>12</v>
      </c>
      <c r="O28" s="41">
        <v>8</v>
      </c>
      <c r="P28" s="21">
        <f t="shared" si="3"/>
        <v>80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 t="shared" si="2"/>
        <v>49</v>
      </c>
      <c r="I29" s="41">
        <v>14</v>
      </c>
      <c r="J29" s="41">
        <v>9</v>
      </c>
      <c r="K29" s="41">
        <v>7</v>
      </c>
      <c r="L29" s="41">
        <v>5</v>
      </c>
      <c r="M29" s="41">
        <v>10</v>
      </c>
      <c r="N29" s="41">
        <v>11</v>
      </c>
      <c r="O29" s="41">
        <v>8</v>
      </c>
      <c r="P29" s="21">
        <f t="shared" si="3"/>
        <v>64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10">
        <f t="shared" si="2"/>
        <v>84</v>
      </c>
      <c r="I30" s="41">
        <v>27</v>
      </c>
      <c r="J30" s="41">
        <v>14</v>
      </c>
      <c r="K30" s="41">
        <v>14</v>
      </c>
      <c r="L30" s="41">
        <v>5</v>
      </c>
      <c r="M30" s="41">
        <v>7</v>
      </c>
      <c r="N30" s="41">
        <v>5</v>
      </c>
      <c r="O30" s="41">
        <v>8</v>
      </c>
      <c r="P30" s="21">
        <f t="shared" si="3"/>
        <v>80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10">
        <f t="shared" si="2"/>
        <v>80</v>
      </c>
      <c r="I31" s="41">
        <v>23</v>
      </c>
      <c r="J31" s="41">
        <v>13</v>
      </c>
      <c r="K31" s="41">
        <v>13</v>
      </c>
      <c r="L31" s="41">
        <v>5</v>
      </c>
      <c r="M31" s="41">
        <v>9</v>
      </c>
      <c r="N31" s="41">
        <v>12</v>
      </c>
      <c r="O31" s="41">
        <v>7</v>
      </c>
      <c r="P31" s="21">
        <f t="shared" si="3"/>
        <v>82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10">
        <f t="shared" si="2"/>
        <v>68</v>
      </c>
      <c r="I32" s="41">
        <v>8</v>
      </c>
      <c r="J32" s="41">
        <v>11</v>
      </c>
      <c r="K32" s="41">
        <v>6</v>
      </c>
      <c r="L32" s="41">
        <v>5</v>
      </c>
      <c r="M32" s="41">
        <v>9</v>
      </c>
      <c r="N32" s="41">
        <v>11</v>
      </c>
      <c r="O32" s="41">
        <v>8</v>
      </c>
      <c r="P32" s="21">
        <f t="shared" si="3"/>
        <v>58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10">
        <f t="shared" si="2"/>
        <v>92</v>
      </c>
      <c r="I33" s="41">
        <v>12</v>
      </c>
      <c r="J33" s="41">
        <v>9</v>
      </c>
      <c r="K33" s="41">
        <v>7</v>
      </c>
      <c r="L33" s="41">
        <v>5</v>
      </c>
      <c r="M33" s="41">
        <v>10</v>
      </c>
      <c r="N33" s="41">
        <v>9</v>
      </c>
      <c r="O33" s="41">
        <v>8</v>
      </c>
      <c r="P33" s="21">
        <f t="shared" si="3"/>
        <v>60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 t="shared" si="2"/>
        <v>90</v>
      </c>
      <c r="I34" s="41">
        <v>8</v>
      </c>
      <c r="J34" s="41">
        <v>8</v>
      </c>
      <c r="K34" s="41">
        <v>6</v>
      </c>
      <c r="L34" s="41">
        <v>5</v>
      </c>
      <c r="M34" s="41">
        <v>9</v>
      </c>
      <c r="N34" s="41">
        <v>10</v>
      </c>
      <c r="O34" s="41">
        <v>10</v>
      </c>
      <c r="P34" s="21">
        <f t="shared" si="3"/>
        <v>56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ht="12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10">
        <f t="shared" si="2"/>
        <v>77</v>
      </c>
      <c r="I35" s="41">
        <v>7</v>
      </c>
      <c r="J35" s="41">
        <v>8</v>
      </c>
      <c r="K35" s="41">
        <v>4</v>
      </c>
      <c r="L35" s="41">
        <v>5</v>
      </c>
      <c r="M35" s="41">
        <v>8</v>
      </c>
      <c r="N35" s="41">
        <v>9</v>
      </c>
      <c r="O35" s="41">
        <v>5</v>
      </c>
      <c r="P35" s="21">
        <f t="shared" si="3"/>
        <v>46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10">
        <f t="shared" si="2"/>
        <v>81</v>
      </c>
      <c r="I36" s="41">
        <v>24</v>
      </c>
      <c r="J36" s="41">
        <v>12</v>
      </c>
      <c r="K36" s="41">
        <v>10</v>
      </c>
      <c r="L36" s="41">
        <v>5</v>
      </c>
      <c r="M36" s="41">
        <v>10</v>
      </c>
      <c r="N36" s="41">
        <v>12</v>
      </c>
      <c r="O36" s="41">
        <v>9</v>
      </c>
      <c r="P36" s="21">
        <f t="shared" si="3"/>
        <v>82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10">
        <f t="shared" si="2"/>
        <v>27</v>
      </c>
      <c r="I37" s="41">
        <v>16</v>
      </c>
      <c r="J37" s="41">
        <v>10</v>
      </c>
      <c r="K37" s="41">
        <v>7</v>
      </c>
      <c r="L37" s="41">
        <v>5</v>
      </c>
      <c r="M37" s="41">
        <v>9</v>
      </c>
      <c r="N37" s="41">
        <v>10</v>
      </c>
      <c r="O37" s="41">
        <v>6</v>
      </c>
      <c r="P37" s="21">
        <f t="shared" si="3"/>
        <v>63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10">
        <f t="shared" si="2"/>
        <v>88</v>
      </c>
      <c r="I38" s="41">
        <v>16</v>
      </c>
      <c r="J38" s="41">
        <v>12</v>
      </c>
      <c r="K38" s="41">
        <v>7</v>
      </c>
      <c r="L38" s="41">
        <v>5</v>
      </c>
      <c r="M38" s="41">
        <v>9</v>
      </c>
      <c r="N38" s="41">
        <v>9</v>
      </c>
      <c r="O38" s="41">
        <v>9</v>
      </c>
      <c r="P38" s="21">
        <f t="shared" si="3"/>
        <v>67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12" x14ac:dyDescent="0.3">
      <c r="D40" s="5">
        <f>SUM(D17:D38)</f>
        <v>838640921</v>
      </c>
      <c r="E40" s="5">
        <f>SUM(E17:E38)</f>
        <v>218800000</v>
      </c>
    </row>
    <row r="41" spans="1:161" ht="12" x14ac:dyDescent="0.3">
      <c r="E41" s="5"/>
      <c r="F41" s="5"/>
    </row>
    <row r="42" spans="1:161" ht="12" x14ac:dyDescent="0.3"/>
    <row r="43" spans="1:161" ht="12" x14ac:dyDescent="0.3"/>
    <row r="44" spans="1:161" ht="12" x14ac:dyDescent="0.3"/>
    <row r="45" spans="1:161" ht="12" x14ac:dyDescent="0.3"/>
    <row r="46" spans="1:161" ht="12" x14ac:dyDescent="0.3"/>
    <row r="47" spans="1:161" ht="12" x14ac:dyDescent="0.3"/>
    <row r="48" spans="1:161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3"/>
  <sheetViews>
    <sheetView workbookViewId="0">
      <selection activeCell="I17" sqref="I17:O38"/>
    </sheetView>
  </sheetViews>
  <sheetFormatPr defaultColWidth="9.109375" defaultRowHeight="14.4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10">
        <f t="shared" ref="H17:H25" si="0">SUM(F17:G17)</f>
        <v>54</v>
      </c>
      <c r="I17" s="41">
        <v>14</v>
      </c>
      <c r="J17" s="41">
        <v>10</v>
      </c>
      <c r="K17" s="41">
        <v>9</v>
      </c>
      <c r="L17" s="41">
        <v>4</v>
      </c>
      <c r="M17" s="41">
        <v>6</v>
      </c>
      <c r="N17" s="41">
        <v>12</v>
      </c>
      <c r="O17" s="41">
        <v>6</v>
      </c>
      <c r="P17" s="21">
        <f>SUM(I17:O17)</f>
        <v>61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10">
        <f t="shared" si="0"/>
        <v>72</v>
      </c>
      <c r="I18" s="41">
        <v>21</v>
      </c>
      <c r="J18" s="41">
        <v>10</v>
      </c>
      <c r="K18" s="41">
        <v>12</v>
      </c>
      <c r="L18" s="41">
        <v>5</v>
      </c>
      <c r="M18" s="41">
        <v>8</v>
      </c>
      <c r="N18" s="41">
        <v>13</v>
      </c>
      <c r="O18" s="41">
        <v>6</v>
      </c>
      <c r="P18" s="21">
        <f t="shared" ref="P18:P25" si="1">SUM(I18:O18)</f>
        <v>75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10">
        <f t="shared" si="0"/>
        <v>51</v>
      </c>
      <c r="I19" s="41">
        <v>16</v>
      </c>
      <c r="J19" s="41">
        <v>13</v>
      </c>
      <c r="K19" s="41">
        <v>8</v>
      </c>
      <c r="L19" s="41">
        <v>4</v>
      </c>
      <c r="M19" s="41">
        <v>6</v>
      </c>
      <c r="N19" s="41">
        <v>8</v>
      </c>
      <c r="O19" s="41">
        <v>8</v>
      </c>
      <c r="P19" s="21">
        <f t="shared" si="1"/>
        <v>63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10">
        <f t="shared" si="0"/>
        <v>99</v>
      </c>
      <c r="I20" s="41">
        <v>27</v>
      </c>
      <c r="J20" s="41">
        <v>13</v>
      </c>
      <c r="K20" s="41">
        <v>14</v>
      </c>
      <c r="L20" s="41">
        <v>5</v>
      </c>
      <c r="M20" s="41">
        <v>7</v>
      </c>
      <c r="N20" s="41">
        <v>14</v>
      </c>
      <c r="O20" s="41">
        <v>10</v>
      </c>
      <c r="P20" s="21">
        <f t="shared" si="1"/>
        <v>90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10">
        <f t="shared" si="0"/>
        <v>83</v>
      </c>
      <c r="I21" s="41">
        <v>25</v>
      </c>
      <c r="J21" s="41">
        <v>14</v>
      </c>
      <c r="K21" s="41">
        <v>14</v>
      </c>
      <c r="L21" s="41">
        <v>5</v>
      </c>
      <c r="M21" s="41">
        <v>7</v>
      </c>
      <c r="N21" s="41">
        <v>14</v>
      </c>
      <c r="O21" s="41">
        <v>8</v>
      </c>
      <c r="P21" s="21">
        <f t="shared" si="1"/>
        <v>87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10">
        <f t="shared" si="0"/>
        <v>90</v>
      </c>
      <c r="I22" s="41">
        <v>21</v>
      </c>
      <c r="J22" s="41">
        <v>13</v>
      </c>
      <c r="K22" s="41">
        <v>9</v>
      </c>
      <c r="L22" s="41">
        <v>4</v>
      </c>
      <c r="M22" s="41">
        <v>8</v>
      </c>
      <c r="N22" s="41">
        <v>11</v>
      </c>
      <c r="O22" s="41">
        <v>9</v>
      </c>
      <c r="P22" s="21">
        <f t="shared" si="1"/>
        <v>75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10">
        <f t="shared" si="0"/>
        <v>90</v>
      </c>
      <c r="I23" s="41">
        <v>17</v>
      </c>
      <c r="J23" s="41">
        <v>13</v>
      </c>
      <c r="K23" s="41">
        <v>9</v>
      </c>
      <c r="L23" s="41">
        <v>4</v>
      </c>
      <c r="M23" s="41">
        <v>8</v>
      </c>
      <c r="N23" s="41">
        <v>14</v>
      </c>
      <c r="O23" s="41">
        <v>8</v>
      </c>
      <c r="P23" s="21">
        <f t="shared" si="1"/>
        <v>73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10">
        <f t="shared" si="0"/>
        <v>64</v>
      </c>
      <c r="I24" s="41">
        <v>23</v>
      </c>
      <c r="J24" s="41">
        <v>10</v>
      </c>
      <c r="K24" s="41">
        <v>12</v>
      </c>
      <c r="L24" s="41">
        <v>4</v>
      </c>
      <c r="M24" s="41">
        <v>7</v>
      </c>
      <c r="N24" s="41">
        <v>10</v>
      </c>
      <c r="O24" s="41">
        <v>10</v>
      </c>
      <c r="P24" s="21">
        <f t="shared" si="1"/>
        <v>76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10">
        <f t="shared" si="0"/>
        <v>71</v>
      </c>
      <c r="I25" s="41">
        <v>14</v>
      </c>
      <c r="J25" s="41">
        <v>11</v>
      </c>
      <c r="K25" s="41">
        <v>7</v>
      </c>
      <c r="L25" s="41">
        <v>4</v>
      </c>
      <c r="M25" s="41">
        <v>8</v>
      </c>
      <c r="N25" s="41">
        <v>11</v>
      </c>
      <c r="O25" s="41">
        <v>9</v>
      </c>
      <c r="P25" s="21">
        <f t="shared" si="1"/>
        <v>64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10">
        <f t="shared" ref="H26:H38" si="2">SUM(F26:G26)</f>
        <v>94</v>
      </c>
      <c r="I26" s="41">
        <v>18</v>
      </c>
      <c r="J26" s="41">
        <v>13</v>
      </c>
      <c r="K26" s="41">
        <v>9</v>
      </c>
      <c r="L26" s="41">
        <v>4</v>
      </c>
      <c r="M26" s="41">
        <v>8</v>
      </c>
      <c r="N26" s="41">
        <v>14</v>
      </c>
      <c r="O26" s="41">
        <v>9</v>
      </c>
      <c r="P26" s="21">
        <f t="shared" ref="P26:P38" si="3">SUM(I26:O26)</f>
        <v>75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10">
        <f t="shared" si="2"/>
        <v>54</v>
      </c>
      <c r="I27" s="41">
        <v>9</v>
      </c>
      <c r="J27" s="41">
        <v>12</v>
      </c>
      <c r="K27" s="41">
        <v>12</v>
      </c>
      <c r="L27" s="41">
        <v>4</v>
      </c>
      <c r="M27" s="41">
        <v>8</v>
      </c>
      <c r="N27" s="41">
        <v>14</v>
      </c>
      <c r="O27" s="41">
        <v>8</v>
      </c>
      <c r="P27" s="21">
        <f t="shared" si="3"/>
        <v>67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10">
        <f t="shared" si="2"/>
        <v>82</v>
      </c>
      <c r="I28" s="41">
        <v>22</v>
      </c>
      <c r="J28" s="41">
        <v>12</v>
      </c>
      <c r="K28" s="41">
        <v>13</v>
      </c>
      <c r="L28" s="41">
        <v>5</v>
      </c>
      <c r="M28" s="41">
        <v>9</v>
      </c>
      <c r="N28" s="41">
        <v>14</v>
      </c>
      <c r="O28" s="41">
        <v>7</v>
      </c>
      <c r="P28" s="21">
        <f t="shared" si="3"/>
        <v>82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 t="shared" si="2"/>
        <v>49</v>
      </c>
      <c r="I29" s="41">
        <v>15</v>
      </c>
      <c r="J29" s="41">
        <v>11</v>
      </c>
      <c r="K29" s="41">
        <v>12</v>
      </c>
      <c r="L29" s="41">
        <v>5</v>
      </c>
      <c r="M29" s="41">
        <v>7</v>
      </c>
      <c r="N29" s="41">
        <v>15</v>
      </c>
      <c r="O29" s="41">
        <v>8</v>
      </c>
      <c r="P29" s="21">
        <f t="shared" si="3"/>
        <v>73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10">
        <f t="shared" si="2"/>
        <v>84</v>
      </c>
      <c r="I30" s="41">
        <v>30</v>
      </c>
      <c r="J30" s="41">
        <v>14</v>
      </c>
      <c r="K30" s="41">
        <v>15</v>
      </c>
      <c r="L30" s="41">
        <v>4</v>
      </c>
      <c r="M30" s="41">
        <v>7</v>
      </c>
      <c r="N30" s="41">
        <v>8</v>
      </c>
      <c r="O30" s="41">
        <v>7</v>
      </c>
      <c r="P30" s="21">
        <f t="shared" si="3"/>
        <v>85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10">
        <f t="shared" si="2"/>
        <v>80</v>
      </c>
      <c r="I31" s="41">
        <v>19</v>
      </c>
      <c r="J31" s="41">
        <v>13</v>
      </c>
      <c r="K31" s="41">
        <v>11</v>
      </c>
      <c r="L31" s="41">
        <v>5</v>
      </c>
      <c r="M31" s="41">
        <v>9</v>
      </c>
      <c r="N31" s="41">
        <v>12</v>
      </c>
      <c r="O31" s="41">
        <v>6</v>
      </c>
      <c r="P31" s="21">
        <f t="shared" si="3"/>
        <v>75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10">
        <f t="shared" si="2"/>
        <v>68</v>
      </c>
      <c r="I32" s="41">
        <v>10</v>
      </c>
      <c r="J32" s="41">
        <v>12</v>
      </c>
      <c r="K32" s="41">
        <v>9</v>
      </c>
      <c r="L32" s="41">
        <v>3</v>
      </c>
      <c r="M32" s="41">
        <v>8</v>
      </c>
      <c r="N32" s="41">
        <v>10</v>
      </c>
      <c r="O32" s="41">
        <v>7</v>
      </c>
      <c r="P32" s="21">
        <f t="shared" si="3"/>
        <v>59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10">
        <f t="shared" si="2"/>
        <v>92</v>
      </c>
      <c r="I33" s="41">
        <v>21</v>
      </c>
      <c r="J33" s="41">
        <v>11</v>
      </c>
      <c r="K33" s="41">
        <v>10</v>
      </c>
      <c r="L33" s="41">
        <v>4</v>
      </c>
      <c r="M33" s="41">
        <v>8</v>
      </c>
      <c r="N33" s="41">
        <v>14</v>
      </c>
      <c r="O33" s="41">
        <v>7</v>
      </c>
      <c r="P33" s="21">
        <f t="shared" si="3"/>
        <v>75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 t="shared" si="2"/>
        <v>90</v>
      </c>
      <c r="I34" s="41">
        <v>11</v>
      </c>
      <c r="J34" s="41">
        <v>12</v>
      </c>
      <c r="K34" s="41">
        <v>10</v>
      </c>
      <c r="L34" s="41">
        <v>3</v>
      </c>
      <c r="M34" s="41">
        <v>6</v>
      </c>
      <c r="N34" s="41">
        <v>11</v>
      </c>
      <c r="O34" s="41">
        <v>10</v>
      </c>
      <c r="P34" s="21">
        <f t="shared" si="3"/>
        <v>63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ht="12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10">
        <f t="shared" si="2"/>
        <v>77</v>
      </c>
      <c r="I35" s="41">
        <v>5</v>
      </c>
      <c r="J35" s="41">
        <v>10</v>
      </c>
      <c r="K35" s="41">
        <v>7</v>
      </c>
      <c r="L35" s="41">
        <v>4</v>
      </c>
      <c r="M35" s="41">
        <v>9</v>
      </c>
      <c r="N35" s="41">
        <v>10</v>
      </c>
      <c r="O35" s="41">
        <v>5</v>
      </c>
      <c r="P35" s="21">
        <f t="shared" si="3"/>
        <v>50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10">
        <f t="shared" si="2"/>
        <v>81</v>
      </c>
      <c r="I36" s="41">
        <v>23</v>
      </c>
      <c r="J36" s="41">
        <v>13</v>
      </c>
      <c r="K36" s="41">
        <v>11</v>
      </c>
      <c r="L36" s="41">
        <v>4</v>
      </c>
      <c r="M36" s="41">
        <v>8</v>
      </c>
      <c r="N36" s="41">
        <v>13</v>
      </c>
      <c r="O36" s="41">
        <v>10</v>
      </c>
      <c r="P36" s="21">
        <f t="shared" si="3"/>
        <v>82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10">
        <f t="shared" si="2"/>
        <v>27</v>
      </c>
      <c r="I37" s="41">
        <v>17</v>
      </c>
      <c r="J37" s="41">
        <v>14</v>
      </c>
      <c r="K37" s="41">
        <v>9</v>
      </c>
      <c r="L37" s="41">
        <v>3</v>
      </c>
      <c r="M37" s="41">
        <v>4</v>
      </c>
      <c r="N37" s="41">
        <v>11</v>
      </c>
      <c r="O37" s="41">
        <v>5</v>
      </c>
      <c r="P37" s="21">
        <f t="shared" si="3"/>
        <v>63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10">
        <f t="shared" si="2"/>
        <v>88</v>
      </c>
      <c r="I38" s="41">
        <v>18</v>
      </c>
      <c r="J38" s="41">
        <v>13</v>
      </c>
      <c r="K38" s="41">
        <v>9</v>
      </c>
      <c r="L38" s="41">
        <v>4</v>
      </c>
      <c r="M38" s="41">
        <v>8</v>
      </c>
      <c r="N38" s="41">
        <v>12</v>
      </c>
      <c r="O38" s="41">
        <v>8</v>
      </c>
      <c r="P38" s="21">
        <f t="shared" si="3"/>
        <v>72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12" x14ac:dyDescent="0.3">
      <c r="D40" s="5">
        <f>SUM(D17:D38)</f>
        <v>838640921</v>
      </c>
      <c r="E40" s="5">
        <f>SUM(E17:E38)</f>
        <v>218800000</v>
      </c>
    </row>
    <row r="41" spans="1:161" ht="12" x14ac:dyDescent="0.3">
      <c r="E41" s="5"/>
      <c r="F41" s="5"/>
    </row>
    <row r="42" spans="1:161" ht="12" x14ac:dyDescent="0.3"/>
    <row r="43" spans="1:161" ht="12" x14ac:dyDescent="0.3"/>
    <row r="44" spans="1:161" ht="12" x14ac:dyDescent="0.3"/>
    <row r="45" spans="1:161" ht="12" x14ac:dyDescent="0.3"/>
    <row r="46" spans="1:161" ht="12" x14ac:dyDescent="0.3"/>
    <row r="47" spans="1:161" ht="12" x14ac:dyDescent="0.3"/>
    <row r="48" spans="1:161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3"/>
  <sheetViews>
    <sheetView workbookViewId="0">
      <selection activeCell="I17" sqref="I17:O38"/>
    </sheetView>
  </sheetViews>
  <sheetFormatPr defaultColWidth="9.109375" defaultRowHeight="14.4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10">
        <f t="shared" ref="H17:H25" si="0">SUM(F17:G17)</f>
        <v>54</v>
      </c>
      <c r="I17" s="41">
        <v>19</v>
      </c>
      <c r="J17" s="41">
        <v>10</v>
      </c>
      <c r="K17" s="41">
        <v>10</v>
      </c>
      <c r="L17" s="41">
        <v>4</v>
      </c>
      <c r="M17" s="41">
        <v>7</v>
      </c>
      <c r="N17" s="41">
        <v>12</v>
      </c>
      <c r="O17" s="41">
        <v>5</v>
      </c>
      <c r="P17" s="21">
        <f>SUM(I17:O17)</f>
        <v>67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10">
        <f t="shared" si="0"/>
        <v>72</v>
      </c>
      <c r="I18" s="41">
        <v>23</v>
      </c>
      <c r="J18" s="41">
        <v>11</v>
      </c>
      <c r="K18" s="41">
        <v>12</v>
      </c>
      <c r="L18" s="41">
        <v>5</v>
      </c>
      <c r="M18" s="41">
        <v>9</v>
      </c>
      <c r="N18" s="41">
        <v>13</v>
      </c>
      <c r="O18" s="41">
        <v>7</v>
      </c>
      <c r="P18" s="21">
        <f t="shared" ref="P18:P25" si="1">SUM(I18:O18)</f>
        <v>80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10">
        <f t="shared" si="0"/>
        <v>51</v>
      </c>
      <c r="I19" s="41">
        <v>16</v>
      </c>
      <c r="J19" s="41">
        <v>12</v>
      </c>
      <c r="K19" s="41">
        <v>9</v>
      </c>
      <c r="L19" s="41">
        <v>3</v>
      </c>
      <c r="M19" s="41">
        <v>6</v>
      </c>
      <c r="N19" s="41">
        <v>10</v>
      </c>
      <c r="O19" s="41">
        <v>7</v>
      </c>
      <c r="P19" s="21">
        <f t="shared" si="1"/>
        <v>63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10">
        <f t="shared" si="0"/>
        <v>99</v>
      </c>
      <c r="I20" s="41">
        <v>26</v>
      </c>
      <c r="J20" s="41">
        <v>13</v>
      </c>
      <c r="K20" s="41">
        <v>13</v>
      </c>
      <c r="L20" s="41">
        <v>4</v>
      </c>
      <c r="M20" s="41">
        <v>7</v>
      </c>
      <c r="N20" s="41">
        <v>15</v>
      </c>
      <c r="O20" s="41">
        <v>10</v>
      </c>
      <c r="P20" s="21">
        <f t="shared" si="1"/>
        <v>88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10">
        <f t="shared" si="0"/>
        <v>83</v>
      </c>
      <c r="I21" s="41">
        <v>22</v>
      </c>
      <c r="J21" s="41">
        <v>15</v>
      </c>
      <c r="K21" s="41">
        <v>12</v>
      </c>
      <c r="L21" s="41">
        <v>5</v>
      </c>
      <c r="M21" s="41">
        <v>7</v>
      </c>
      <c r="N21" s="41">
        <v>13</v>
      </c>
      <c r="O21" s="41">
        <v>7</v>
      </c>
      <c r="P21" s="21">
        <f t="shared" si="1"/>
        <v>81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10">
        <f t="shared" si="0"/>
        <v>90</v>
      </c>
      <c r="I22" s="41">
        <v>21</v>
      </c>
      <c r="J22" s="41">
        <v>12</v>
      </c>
      <c r="K22" s="41">
        <v>9</v>
      </c>
      <c r="L22" s="41">
        <v>5</v>
      </c>
      <c r="M22" s="41">
        <v>8</v>
      </c>
      <c r="N22" s="41">
        <v>10</v>
      </c>
      <c r="O22" s="41">
        <v>9</v>
      </c>
      <c r="P22" s="21">
        <f t="shared" si="1"/>
        <v>74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10">
        <f t="shared" si="0"/>
        <v>90</v>
      </c>
      <c r="I23" s="41">
        <v>22</v>
      </c>
      <c r="J23" s="41">
        <v>12</v>
      </c>
      <c r="K23" s="41">
        <v>9</v>
      </c>
      <c r="L23" s="41">
        <v>5</v>
      </c>
      <c r="M23" s="41">
        <v>9</v>
      </c>
      <c r="N23" s="41">
        <v>12</v>
      </c>
      <c r="O23" s="41">
        <v>7</v>
      </c>
      <c r="P23" s="21">
        <f t="shared" si="1"/>
        <v>76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10">
        <f t="shared" si="0"/>
        <v>64</v>
      </c>
      <c r="I24" s="41">
        <v>16</v>
      </c>
      <c r="J24" s="41">
        <v>9</v>
      </c>
      <c r="K24" s="41">
        <v>8</v>
      </c>
      <c r="L24" s="41">
        <v>4</v>
      </c>
      <c r="M24" s="41">
        <v>8</v>
      </c>
      <c r="N24" s="41">
        <v>10</v>
      </c>
      <c r="O24" s="41">
        <v>9</v>
      </c>
      <c r="P24" s="21">
        <f t="shared" si="1"/>
        <v>64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10">
        <f t="shared" si="0"/>
        <v>71</v>
      </c>
      <c r="I25" s="41">
        <v>16</v>
      </c>
      <c r="J25" s="41">
        <v>10</v>
      </c>
      <c r="K25" s="41">
        <v>7</v>
      </c>
      <c r="L25" s="41">
        <v>4</v>
      </c>
      <c r="M25" s="41">
        <v>9</v>
      </c>
      <c r="N25" s="41">
        <v>11</v>
      </c>
      <c r="O25" s="41">
        <v>8</v>
      </c>
      <c r="P25" s="21">
        <f t="shared" si="1"/>
        <v>65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10">
        <f t="shared" ref="H26:H38" si="2">SUM(F26:G26)</f>
        <v>94</v>
      </c>
      <c r="I26" s="41">
        <v>21</v>
      </c>
      <c r="J26" s="41">
        <v>13</v>
      </c>
      <c r="K26" s="41">
        <v>10</v>
      </c>
      <c r="L26" s="41">
        <v>5</v>
      </c>
      <c r="M26" s="41">
        <v>9</v>
      </c>
      <c r="N26" s="41">
        <v>13</v>
      </c>
      <c r="O26" s="41">
        <v>9</v>
      </c>
      <c r="P26" s="21">
        <f t="shared" ref="P26:P38" si="3">SUM(I26:O26)</f>
        <v>80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10">
        <f t="shared" si="2"/>
        <v>54</v>
      </c>
      <c r="I27" s="41">
        <v>18</v>
      </c>
      <c r="J27" s="41">
        <v>11</v>
      </c>
      <c r="K27" s="41">
        <v>10</v>
      </c>
      <c r="L27" s="41">
        <v>4</v>
      </c>
      <c r="M27" s="41">
        <v>8</v>
      </c>
      <c r="N27" s="41">
        <v>12</v>
      </c>
      <c r="O27" s="41">
        <v>7</v>
      </c>
      <c r="P27" s="21">
        <f t="shared" si="3"/>
        <v>70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10">
        <f t="shared" si="2"/>
        <v>82</v>
      </c>
      <c r="I28" s="41">
        <v>22</v>
      </c>
      <c r="J28" s="41">
        <v>13</v>
      </c>
      <c r="K28" s="41">
        <v>12</v>
      </c>
      <c r="L28" s="41">
        <v>5</v>
      </c>
      <c r="M28" s="41">
        <v>9</v>
      </c>
      <c r="N28" s="41">
        <v>12</v>
      </c>
      <c r="O28" s="41">
        <v>7</v>
      </c>
      <c r="P28" s="21">
        <f t="shared" si="3"/>
        <v>80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 t="shared" si="2"/>
        <v>49</v>
      </c>
      <c r="I29" s="41">
        <v>23</v>
      </c>
      <c r="J29" s="41">
        <v>10</v>
      </c>
      <c r="K29" s="41">
        <v>12</v>
      </c>
      <c r="L29" s="41">
        <v>4</v>
      </c>
      <c r="M29" s="41">
        <v>7</v>
      </c>
      <c r="N29" s="41">
        <v>12</v>
      </c>
      <c r="O29" s="41">
        <v>8</v>
      </c>
      <c r="P29" s="21">
        <f t="shared" si="3"/>
        <v>76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10">
        <f t="shared" si="2"/>
        <v>84</v>
      </c>
      <c r="I30" s="41">
        <v>28</v>
      </c>
      <c r="J30" s="41">
        <v>12</v>
      </c>
      <c r="K30" s="41">
        <v>14</v>
      </c>
      <c r="L30" s="41">
        <v>4</v>
      </c>
      <c r="M30" s="41">
        <v>7</v>
      </c>
      <c r="N30" s="41">
        <v>9</v>
      </c>
      <c r="O30" s="41">
        <v>7</v>
      </c>
      <c r="P30" s="21">
        <f t="shared" si="3"/>
        <v>81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10">
        <f t="shared" si="2"/>
        <v>80</v>
      </c>
      <c r="I31" s="41">
        <v>23</v>
      </c>
      <c r="J31" s="41">
        <v>12</v>
      </c>
      <c r="K31" s="41">
        <v>12</v>
      </c>
      <c r="L31" s="41">
        <v>5</v>
      </c>
      <c r="M31" s="41">
        <v>9</v>
      </c>
      <c r="N31" s="41">
        <v>13</v>
      </c>
      <c r="O31" s="41">
        <v>7</v>
      </c>
      <c r="P31" s="21">
        <f t="shared" si="3"/>
        <v>81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10">
        <f t="shared" si="2"/>
        <v>68</v>
      </c>
      <c r="I32" s="41">
        <v>16</v>
      </c>
      <c r="J32" s="41">
        <v>12</v>
      </c>
      <c r="K32" s="41">
        <v>10</v>
      </c>
      <c r="L32" s="41">
        <v>3</v>
      </c>
      <c r="M32" s="41">
        <v>9</v>
      </c>
      <c r="N32" s="41">
        <v>9</v>
      </c>
      <c r="O32" s="41">
        <v>7</v>
      </c>
      <c r="P32" s="21">
        <f t="shared" si="3"/>
        <v>66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10">
        <f t="shared" si="2"/>
        <v>92</v>
      </c>
      <c r="I33" s="41">
        <v>22</v>
      </c>
      <c r="J33" s="41">
        <v>11</v>
      </c>
      <c r="K33" s="41">
        <v>10</v>
      </c>
      <c r="L33" s="41">
        <v>5</v>
      </c>
      <c r="M33" s="41">
        <v>9</v>
      </c>
      <c r="N33" s="41">
        <v>12</v>
      </c>
      <c r="O33" s="41">
        <v>7</v>
      </c>
      <c r="P33" s="21">
        <f t="shared" si="3"/>
        <v>76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 t="shared" si="2"/>
        <v>90</v>
      </c>
      <c r="I34" s="41">
        <v>14</v>
      </c>
      <c r="J34" s="41">
        <v>12</v>
      </c>
      <c r="K34" s="41">
        <v>9</v>
      </c>
      <c r="L34" s="41">
        <v>3</v>
      </c>
      <c r="M34" s="41">
        <v>6</v>
      </c>
      <c r="N34" s="41">
        <v>11</v>
      </c>
      <c r="O34" s="41">
        <v>9</v>
      </c>
      <c r="P34" s="21">
        <f t="shared" si="3"/>
        <v>64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ht="12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10">
        <f t="shared" si="2"/>
        <v>77</v>
      </c>
      <c r="I35" s="41">
        <v>9</v>
      </c>
      <c r="J35" s="41">
        <v>10</v>
      </c>
      <c r="K35" s="41">
        <v>7</v>
      </c>
      <c r="L35" s="41">
        <v>5</v>
      </c>
      <c r="M35" s="41">
        <v>9</v>
      </c>
      <c r="N35" s="41">
        <v>10</v>
      </c>
      <c r="O35" s="41">
        <v>6</v>
      </c>
      <c r="P35" s="21">
        <f t="shared" si="3"/>
        <v>56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10">
        <f t="shared" si="2"/>
        <v>81</v>
      </c>
      <c r="I36" s="41">
        <v>22</v>
      </c>
      <c r="J36" s="41">
        <v>12</v>
      </c>
      <c r="K36" s="41">
        <v>11</v>
      </c>
      <c r="L36" s="41">
        <v>5</v>
      </c>
      <c r="M36" s="41">
        <v>9</v>
      </c>
      <c r="N36" s="41">
        <v>14</v>
      </c>
      <c r="O36" s="41">
        <v>9</v>
      </c>
      <c r="P36" s="21">
        <f t="shared" si="3"/>
        <v>82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10">
        <f t="shared" si="2"/>
        <v>27</v>
      </c>
      <c r="I37" s="41">
        <v>13</v>
      </c>
      <c r="J37" s="41">
        <v>13</v>
      </c>
      <c r="K37" s="41">
        <v>10</v>
      </c>
      <c r="L37" s="41">
        <v>3</v>
      </c>
      <c r="M37" s="41">
        <v>7</v>
      </c>
      <c r="N37" s="41">
        <v>10</v>
      </c>
      <c r="O37" s="41">
        <v>4</v>
      </c>
      <c r="P37" s="21">
        <f t="shared" si="3"/>
        <v>60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10">
        <f t="shared" si="2"/>
        <v>88</v>
      </c>
      <c r="I38" s="41">
        <v>21</v>
      </c>
      <c r="J38" s="41">
        <v>11</v>
      </c>
      <c r="K38" s="41">
        <v>10</v>
      </c>
      <c r="L38" s="41">
        <v>5</v>
      </c>
      <c r="M38" s="41">
        <v>9</v>
      </c>
      <c r="N38" s="41">
        <v>10</v>
      </c>
      <c r="O38" s="41">
        <v>8</v>
      </c>
      <c r="P38" s="21">
        <f t="shared" si="3"/>
        <v>74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12" x14ac:dyDescent="0.3">
      <c r="D40" s="5">
        <f>SUM(D17:D38)</f>
        <v>838640921</v>
      </c>
      <c r="E40" s="5">
        <f>SUM(E17:E38)</f>
        <v>218800000</v>
      </c>
    </row>
    <row r="41" spans="1:161" ht="12" x14ac:dyDescent="0.3">
      <c r="E41" s="5"/>
      <c r="F41" s="5"/>
    </row>
    <row r="42" spans="1:161" ht="12" x14ac:dyDescent="0.3"/>
    <row r="43" spans="1:161" ht="12" x14ac:dyDescent="0.3"/>
    <row r="44" spans="1:161" ht="12" x14ac:dyDescent="0.3"/>
    <row r="45" spans="1:161" ht="12" x14ac:dyDescent="0.3"/>
    <row r="46" spans="1:161" ht="12" x14ac:dyDescent="0.3"/>
    <row r="47" spans="1:161" ht="12" x14ac:dyDescent="0.3"/>
    <row r="48" spans="1:161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53"/>
  <sheetViews>
    <sheetView workbookViewId="0">
      <selection activeCell="F26" sqref="F26"/>
    </sheetView>
  </sheetViews>
  <sheetFormatPr defaultColWidth="9.109375" defaultRowHeight="14.4" x14ac:dyDescent="0.3"/>
  <cols>
    <col min="1" max="1" width="11.6640625" style="1" customWidth="1"/>
    <col min="2" max="2" width="30" style="1" customWidth="1"/>
    <col min="3" max="3" width="43.6640625" style="1" customWidth="1"/>
    <col min="4" max="4" width="20.109375" style="1" customWidth="1"/>
    <col min="5" max="5" width="15" style="1" customWidth="1"/>
    <col min="6" max="6" width="11" style="8" customWidth="1"/>
    <col min="7" max="8" width="9.33203125" style="1" customWidth="1"/>
    <col min="9" max="9" width="9.6640625" style="1" customWidth="1"/>
    <col min="10" max="16" width="9.33203125" style="1" customWidth="1"/>
    <col min="17" max="17" width="42.5546875" style="1" customWidth="1"/>
    <col min="18" max="18" width="10.33203125" style="1" customWidth="1"/>
    <col min="19" max="22" width="9.33203125" style="1" customWidth="1"/>
    <col min="23" max="23" width="10.33203125" style="1" customWidth="1"/>
    <col min="24" max="24" width="17.6640625" style="1" customWidth="1"/>
    <col min="25" max="27" width="15" style="1" customWidth="1"/>
    <col min="28" max="104" width="0" style="1" hidden="1" customWidth="1"/>
    <col min="105" max="16384" width="9.109375" style="1"/>
  </cols>
  <sheetData>
    <row r="1" spans="1:16" ht="38.25" customHeight="1" x14ac:dyDescent="0.3">
      <c r="A1" s="4" t="s">
        <v>0</v>
      </c>
    </row>
    <row r="2" spans="1:16" ht="12.6" x14ac:dyDescent="0.3">
      <c r="A2" s="2" t="s">
        <v>1</v>
      </c>
      <c r="D2" s="2" t="s">
        <v>2</v>
      </c>
    </row>
    <row r="3" spans="1:16" ht="12.6" x14ac:dyDescent="0.3">
      <c r="A3" s="2" t="s">
        <v>3</v>
      </c>
      <c r="D3" s="1" t="s">
        <v>4</v>
      </c>
    </row>
    <row r="4" spans="1:16" ht="12.6" x14ac:dyDescent="0.3">
      <c r="A4" s="2" t="s">
        <v>5</v>
      </c>
      <c r="D4" s="1" t="s">
        <v>6</v>
      </c>
    </row>
    <row r="5" spans="1:16" ht="12.6" x14ac:dyDescent="0.3">
      <c r="A5" s="2" t="s">
        <v>7</v>
      </c>
      <c r="D5" s="1" t="s">
        <v>8</v>
      </c>
    </row>
    <row r="6" spans="1:16" ht="12.6" x14ac:dyDescent="0.3">
      <c r="A6" s="2" t="s">
        <v>9</v>
      </c>
    </row>
    <row r="7" spans="1:16" ht="12.6" x14ac:dyDescent="0.3">
      <c r="A7" s="2" t="s">
        <v>10</v>
      </c>
    </row>
    <row r="8" spans="1:16" ht="12.6" x14ac:dyDescent="0.3">
      <c r="A8" s="1" t="s">
        <v>11</v>
      </c>
      <c r="D8" s="1" t="s">
        <v>12</v>
      </c>
    </row>
    <row r="9" spans="1:16" ht="12.6" x14ac:dyDescent="0.3">
      <c r="D9" s="2"/>
    </row>
    <row r="10" spans="1:16" ht="12.6" x14ac:dyDescent="0.3">
      <c r="D10" s="2"/>
    </row>
    <row r="12" spans="1:16" ht="12.6" x14ac:dyDescent="0.3">
      <c r="A12" s="2"/>
      <c r="D12" s="1" t="s">
        <v>13</v>
      </c>
    </row>
    <row r="13" spans="1:16" ht="12.6" x14ac:dyDescent="0.3">
      <c r="A13" s="2"/>
    </row>
    <row r="14" spans="1:16" ht="12.6" x14ac:dyDescent="0.3">
      <c r="A14" s="2"/>
    </row>
    <row r="15" spans="1:16" ht="86.25" customHeight="1" x14ac:dyDescent="0.3">
      <c r="A15" s="3" t="s">
        <v>14</v>
      </c>
      <c r="B15" s="3" t="s">
        <v>15</v>
      </c>
      <c r="C15" s="3" t="s">
        <v>16</v>
      </c>
      <c r="D15" s="3" t="s">
        <v>17</v>
      </c>
      <c r="E15" s="9" t="s">
        <v>18</v>
      </c>
      <c r="F15" s="3" t="s">
        <v>19</v>
      </c>
      <c r="G15" s="3" t="s">
        <v>20</v>
      </c>
      <c r="H15" s="3" t="s">
        <v>21</v>
      </c>
      <c r="I15" s="3" t="s">
        <v>22</v>
      </c>
      <c r="J15" s="3" t="s">
        <v>23</v>
      </c>
      <c r="K15" s="3" t="s">
        <v>24</v>
      </c>
      <c r="L15" s="3" t="s">
        <v>25</v>
      </c>
      <c r="M15" s="3" t="s">
        <v>26</v>
      </c>
      <c r="N15" s="3" t="s">
        <v>27</v>
      </c>
      <c r="O15" s="3" t="s">
        <v>28</v>
      </c>
      <c r="P15" s="3" t="s">
        <v>29</v>
      </c>
    </row>
    <row r="16" spans="1:16" ht="16.5" customHeight="1" x14ac:dyDescent="0.3">
      <c r="A16" s="11"/>
      <c r="B16" s="11"/>
      <c r="C16" s="3"/>
      <c r="D16" s="3"/>
      <c r="E16" s="9"/>
      <c r="F16" s="3"/>
      <c r="G16" s="3"/>
      <c r="H16" s="11"/>
      <c r="I16" s="3" t="s">
        <v>41</v>
      </c>
      <c r="J16" s="3" t="s">
        <v>42</v>
      </c>
      <c r="K16" s="3" t="s">
        <v>42</v>
      </c>
      <c r="L16" s="3" t="s">
        <v>43</v>
      </c>
      <c r="M16" s="3" t="s">
        <v>44</v>
      </c>
      <c r="N16" s="3" t="s">
        <v>42</v>
      </c>
      <c r="O16" s="3" t="s">
        <v>44</v>
      </c>
      <c r="P16" s="3"/>
    </row>
    <row r="17" spans="1:161" s="11" customFormat="1" ht="12.75" customHeight="1" x14ac:dyDescent="0.2">
      <c r="A17" s="18" t="s">
        <v>45</v>
      </c>
      <c r="B17" s="19" t="s">
        <v>46</v>
      </c>
      <c r="C17" s="19" t="s">
        <v>47</v>
      </c>
      <c r="D17" s="20">
        <v>26500000</v>
      </c>
      <c r="E17" s="20">
        <v>10000000</v>
      </c>
      <c r="F17" s="10">
        <v>23</v>
      </c>
      <c r="G17" s="10">
        <v>31</v>
      </c>
      <c r="H17" s="10">
        <f t="shared" ref="H17:H25" si="0">SUM(F17:G17)</f>
        <v>54</v>
      </c>
      <c r="I17" s="41">
        <v>13</v>
      </c>
      <c r="J17" s="41">
        <v>11</v>
      </c>
      <c r="K17" s="41">
        <v>7</v>
      </c>
      <c r="L17" s="41">
        <v>4</v>
      </c>
      <c r="M17" s="41">
        <v>7</v>
      </c>
      <c r="N17" s="41">
        <v>12</v>
      </c>
      <c r="O17" s="41">
        <v>6</v>
      </c>
      <c r="P17" s="21">
        <f>SUM(I17:O17)</f>
        <v>60</v>
      </c>
      <c r="Q17" s="13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CP17" s="14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</row>
    <row r="18" spans="1:161" s="11" customFormat="1" ht="12.75" customHeight="1" x14ac:dyDescent="0.2">
      <c r="A18" s="18" t="s">
        <v>50</v>
      </c>
      <c r="B18" s="19" t="s">
        <v>51</v>
      </c>
      <c r="C18" s="19" t="s">
        <v>52</v>
      </c>
      <c r="D18" s="20">
        <v>3432827</v>
      </c>
      <c r="E18" s="20">
        <v>1600000</v>
      </c>
      <c r="F18" s="10">
        <v>33</v>
      </c>
      <c r="G18" s="10">
        <v>39</v>
      </c>
      <c r="H18" s="10">
        <f t="shared" si="0"/>
        <v>72</v>
      </c>
      <c r="I18" s="41">
        <v>25</v>
      </c>
      <c r="J18" s="41">
        <v>12</v>
      </c>
      <c r="K18" s="41">
        <v>11</v>
      </c>
      <c r="L18" s="41">
        <v>5</v>
      </c>
      <c r="M18" s="41">
        <v>9</v>
      </c>
      <c r="N18" s="41">
        <v>13</v>
      </c>
      <c r="O18" s="41">
        <v>7</v>
      </c>
      <c r="P18" s="21">
        <f t="shared" ref="P18:P25" si="1">SUM(I18:O18)</f>
        <v>82</v>
      </c>
      <c r="Q18" s="13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CP18" s="14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</row>
    <row r="19" spans="1:161" s="11" customFormat="1" ht="12.75" customHeight="1" x14ac:dyDescent="0.2">
      <c r="A19" s="18" t="s">
        <v>55</v>
      </c>
      <c r="B19" s="29" t="s">
        <v>56</v>
      </c>
      <c r="C19" s="29" t="s">
        <v>57</v>
      </c>
      <c r="D19" s="30">
        <v>30398309</v>
      </c>
      <c r="E19" s="30">
        <v>15000000</v>
      </c>
      <c r="F19" s="10">
        <v>32</v>
      </c>
      <c r="G19" s="10">
        <v>19</v>
      </c>
      <c r="H19" s="10">
        <f t="shared" si="0"/>
        <v>51</v>
      </c>
      <c r="I19" s="41">
        <v>18</v>
      </c>
      <c r="J19" s="41">
        <v>13</v>
      </c>
      <c r="K19" s="41">
        <v>10</v>
      </c>
      <c r="L19" s="41">
        <v>4</v>
      </c>
      <c r="M19" s="41">
        <v>6</v>
      </c>
      <c r="N19" s="41">
        <v>10</v>
      </c>
      <c r="O19" s="41">
        <v>8</v>
      </c>
      <c r="P19" s="21">
        <f t="shared" si="1"/>
        <v>69</v>
      </c>
      <c r="Q19" s="13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CP19" s="14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</row>
    <row r="20" spans="1:161" s="11" customFormat="1" ht="12.75" customHeight="1" x14ac:dyDescent="0.2">
      <c r="A20" s="18" t="s">
        <v>59</v>
      </c>
      <c r="B20" s="19" t="s">
        <v>60</v>
      </c>
      <c r="C20" s="19" t="s">
        <v>61</v>
      </c>
      <c r="D20" s="20">
        <v>25998736</v>
      </c>
      <c r="E20" s="20">
        <v>12000000</v>
      </c>
      <c r="F20" s="10">
        <v>60</v>
      </c>
      <c r="G20" s="10">
        <v>39</v>
      </c>
      <c r="H20" s="10">
        <f t="shared" si="0"/>
        <v>99</v>
      </c>
      <c r="I20" s="41">
        <v>28</v>
      </c>
      <c r="J20" s="41">
        <v>13</v>
      </c>
      <c r="K20" s="41">
        <v>13</v>
      </c>
      <c r="L20" s="41">
        <v>5</v>
      </c>
      <c r="M20" s="41">
        <v>7</v>
      </c>
      <c r="N20" s="41">
        <v>15</v>
      </c>
      <c r="O20" s="41">
        <v>10</v>
      </c>
      <c r="P20" s="21">
        <f t="shared" si="1"/>
        <v>91</v>
      </c>
      <c r="Q20" s="13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CP20" s="14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</row>
    <row r="21" spans="1:161" s="11" customFormat="1" ht="12.75" customHeight="1" x14ac:dyDescent="0.2">
      <c r="A21" s="18" t="s">
        <v>63</v>
      </c>
      <c r="B21" s="29" t="s">
        <v>64</v>
      </c>
      <c r="C21" s="29" t="s">
        <v>65</v>
      </c>
      <c r="D21" s="30">
        <v>77710251</v>
      </c>
      <c r="E21" s="30">
        <v>18000000</v>
      </c>
      <c r="F21" s="10">
        <v>56</v>
      </c>
      <c r="G21" s="10">
        <v>27</v>
      </c>
      <c r="H21" s="10">
        <f t="shared" si="0"/>
        <v>83</v>
      </c>
      <c r="I21" s="41">
        <v>27</v>
      </c>
      <c r="J21" s="41">
        <v>15</v>
      </c>
      <c r="K21" s="41">
        <v>14</v>
      </c>
      <c r="L21" s="41">
        <v>5</v>
      </c>
      <c r="M21" s="41">
        <v>7</v>
      </c>
      <c r="N21" s="41">
        <v>15</v>
      </c>
      <c r="O21" s="41">
        <v>8</v>
      </c>
      <c r="P21" s="21">
        <f t="shared" si="1"/>
        <v>91</v>
      </c>
      <c r="Q21" s="13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CP21" s="14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</row>
    <row r="22" spans="1:161" s="11" customFormat="1" ht="12" x14ac:dyDescent="0.2">
      <c r="A22" s="18" t="s">
        <v>66</v>
      </c>
      <c r="B22" s="19" t="s">
        <v>67</v>
      </c>
      <c r="C22" s="19" t="s">
        <v>68</v>
      </c>
      <c r="D22" s="20">
        <v>45399956</v>
      </c>
      <c r="E22" s="20">
        <v>15000000</v>
      </c>
      <c r="F22" s="10">
        <v>51</v>
      </c>
      <c r="G22" s="10">
        <v>39</v>
      </c>
      <c r="H22" s="10">
        <f t="shared" si="0"/>
        <v>90</v>
      </c>
      <c r="I22" s="41">
        <v>23</v>
      </c>
      <c r="J22" s="41">
        <v>14</v>
      </c>
      <c r="K22" s="41">
        <v>10</v>
      </c>
      <c r="L22" s="41">
        <v>5</v>
      </c>
      <c r="M22" s="41">
        <v>7</v>
      </c>
      <c r="N22" s="41">
        <v>11</v>
      </c>
      <c r="O22" s="41">
        <v>9</v>
      </c>
      <c r="P22" s="21">
        <f t="shared" si="1"/>
        <v>79</v>
      </c>
      <c r="Q22" s="1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CP22" s="14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</row>
    <row r="23" spans="1:161" s="11" customFormat="1" ht="12.75" customHeight="1" x14ac:dyDescent="0.2">
      <c r="A23" s="18" t="s">
        <v>70</v>
      </c>
      <c r="B23" s="19" t="s">
        <v>71</v>
      </c>
      <c r="C23" s="19" t="s">
        <v>72</v>
      </c>
      <c r="D23" s="20">
        <v>61685983</v>
      </c>
      <c r="E23" s="20">
        <v>15000000</v>
      </c>
      <c r="F23" s="10">
        <v>55</v>
      </c>
      <c r="G23" s="10">
        <v>35</v>
      </c>
      <c r="H23" s="10">
        <f t="shared" si="0"/>
        <v>90</v>
      </c>
      <c r="I23" s="41">
        <v>18</v>
      </c>
      <c r="J23" s="41">
        <v>13</v>
      </c>
      <c r="K23" s="41">
        <v>8</v>
      </c>
      <c r="L23" s="41">
        <v>5</v>
      </c>
      <c r="M23" s="41">
        <v>9</v>
      </c>
      <c r="N23" s="41">
        <v>14</v>
      </c>
      <c r="O23" s="41">
        <v>8</v>
      </c>
      <c r="P23" s="21">
        <f t="shared" si="1"/>
        <v>75</v>
      </c>
      <c r="Q23" s="13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CP23" s="14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</row>
    <row r="24" spans="1:161" s="11" customFormat="1" ht="12.75" customHeight="1" x14ac:dyDescent="0.2">
      <c r="A24" s="18" t="s">
        <v>74</v>
      </c>
      <c r="B24" s="19" t="s">
        <v>75</v>
      </c>
      <c r="C24" s="19" t="s">
        <v>76</v>
      </c>
      <c r="D24" s="20">
        <v>26447370</v>
      </c>
      <c r="E24" s="20">
        <v>8000000</v>
      </c>
      <c r="F24" s="10">
        <v>28</v>
      </c>
      <c r="G24" s="10">
        <v>36</v>
      </c>
      <c r="H24" s="10">
        <f t="shared" si="0"/>
        <v>64</v>
      </c>
      <c r="I24" s="41">
        <v>19</v>
      </c>
      <c r="J24" s="41">
        <v>11</v>
      </c>
      <c r="K24" s="41">
        <v>8</v>
      </c>
      <c r="L24" s="41">
        <v>4</v>
      </c>
      <c r="M24" s="41">
        <v>8</v>
      </c>
      <c r="N24" s="41">
        <v>10</v>
      </c>
      <c r="O24" s="41">
        <v>10</v>
      </c>
      <c r="P24" s="21">
        <f t="shared" si="1"/>
        <v>70</v>
      </c>
      <c r="Q24" s="13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CP24" s="14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</row>
    <row r="25" spans="1:161" s="11" customFormat="1" ht="13.5" customHeight="1" x14ac:dyDescent="0.2">
      <c r="A25" s="18" t="s">
        <v>78</v>
      </c>
      <c r="B25" s="19" t="s">
        <v>79</v>
      </c>
      <c r="C25" s="19" t="s">
        <v>80</v>
      </c>
      <c r="D25" s="20">
        <v>27023010</v>
      </c>
      <c r="E25" s="20">
        <v>8000000</v>
      </c>
      <c r="F25" s="10">
        <v>39</v>
      </c>
      <c r="G25" s="10">
        <v>32</v>
      </c>
      <c r="H25" s="10">
        <f t="shared" si="0"/>
        <v>71</v>
      </c>
      <c r="I25" s="41">
        <v>18</v>
      </c>
      <c r="J25" s="41">
        <v>10</v>
      </c>
      <c r="K25" s="41">
        <v>8</v>
      </c>
      <c r="L25" s="41">
        <v>4</v>
      </c>
      <c r="M25" s="41">
        <v>8</v>
      </c>
      <c r="N25" s="41">
        <v>10</v>
      </c>
      <c r="O25" s="41">
        <v>9</v>
      </c>
      <c r="P25" s="21">
        <f t="shared" si="1"/>
        <v>67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CP25" s="14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</row>
    <row r="26" spans="1:161" s="11" customFormat="1" ht="12.75" customHeight="1" x14ac:dyDescent="0.2">
      <c r="A26" s="18" t="s">
        <v>82</v>
      </c>
      <c r="B26" s="19" t="s">
        <v>83</v>
      </c>
      <c r="C26" s="19" t="s">
        <v>84</v>
      </c>
      <c r="D26" s="20">
        <v>22378759</v>
      </c>
      <c r="E26" s="20">
        <v>4000000</v>
      </c>
      <c r="F26" s="10">
        <v>55</v>
      </c>
      <c r="G26" s="10">
        <v>39</v>
      </c>
      <c r="H26" s="10">
        <f t="shared" ref="H26:H38" si="2">SUM(F26:G26)</f>
        <v>94</v>
      </c>
      <c r="I26" s="41">
        <v>20</v>
      </c>
      <c r="J26" s="41">
        <v>11</v>
      </c>
      <c r="K26" s="41">
        <v>9</v>
      </c>
      <c r="L26" s="41">
        <v>5</v>
      </c>
      <c r="M26" s="41">
        <v>10</v>
      </c>
      <c r="N26" s="41">
        <v>14</v>
      </c>
      <c r="O26" s="41">
        <v>10</v>
      </c>
      <c r="P26" s="21">
        <f t="shared" ref="P26:P38" si="3">SUM(I26:O26)</f>
        <v>79</v>
      </c>
      <c r="Q26" s="13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CP26" s="14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</row>
    <row r="27" spans="1:161" s="11" customFormat="1" ht="12.75" customHeight="1" x14ac:dyDescent="0.2">
      <c r="A27" s="18" t="s">
        <v>86</v>
      </c>
      <c r="B27" s="29" t="s">
        <v>87</v>
      </c>
      <c r="C27" s="29" t="s">
        <v>88</v>
      </c>
      <c r="D27" s="30">
        <v>45845364</v>
      </c>
      <c r="E27" s="30">
        <v>6000000</v>
      </c>
      <c r="F27" s="10">
        <v>19</v>
      </c>
      <c r="G27" s="10">
        <v>35</v>
      </c>
      <c r="H27" s="10">
        <f t="shared" si="2"/>
        <v>54</v>
      </c>
      <c r="I27" s="41">
        <v>11</v>
      </c>
      <c r="J27" s="41">
        <v>10</v>
      </c>
      <c r="K27" s="41">
        <v>7</v>
      </c>
      <c r="L27" s="41">
        <v>5</v>
      </c>
      <c r="M27" s="41">
        <v>10</v>
      </c>
      <c r="N27" s="41">
        <v>15</v>
      </c>
      <c r="O27" s="41">
        <v>9</v>
      </c>
      <c r="P27" s="21">
        <f t="shared" si="3"/>
        <v>67</v>
      </c>
      <c r="Q27" s="13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CP27" s="14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</row>
    <row r="28" spans="1:161" s="11" customFormat="1" ht="12.75" customHeight="1" x14ac:dyDescent="0.2">
      <c r="A28" s="18" t="s">
        <v>90</v>
      </c>
      <c r="B28" s="19" t="s">
        <v>91</v>
      </c>
      <c r="C28" s="19" t="s">
        <v>92</v>
      </c>
      <c r="D28" s="20">
        <v>46974586</v>
      </c>
      <c r="E28" s="20">
        <v>12000000</v>
      </c>
      <c r="F28" s="10">
        <v>46</v>
      </c>
      <c r="G28" s="10">
        <v>36</v>
      </c>
      <c r="H28" s="10">
        <f t="shared" si="2"/>
        <v>82</v>
      </c>
      <c r="I28" s="41">
        <v>22</v>
      </c>
      <c r="J28" s="41">
        <v>13</v>
      </c>
      <c r="K28" s="41">
        <v>11</v>
      </c>
      <c r="L28" s="41">
        <v>5</v>
      </c>
      <c r="M28" s="41">
        <v>9</v>
      </c>
      <c r="N28" s="41">
        <v>14</v>
      </c>
      <c r="O28" s="41">
        <v>7</v>
      </c>
      <c r="P28" s="21">
        <f t="shared" si="3"/>
        <v>81</v>
      </c>
      <c r="Q28" s="13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CP28" s="14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</row>
    <row r="29" spans="1:161" s="11" customFormat="1" ht="12.75" customHeight="1" x14ac:dyDescent="0.2">
      <c r="A29" s="18" t="s">
        <v>94</v>
      </c>
      <c r="B29" s="29" t="s">
        <v>95</v>
      </c>
      <c r="C29" s="29" t="s">
        <v>96</v>
      </c>
      <c r="D29" s="30">
        <v>43294245</v>
      </c>
      <c r="E29" s="30">
        <v>7000000</v>
      </c>
      <c r="F29" s="10">
        <v>30</v>
      </c>
      <c r="G29" s="10">
        <v>19</v>
      </c>
      <c r="H29" s="10">
        <f t="shared" si="2"/>
        <v>49</v>
      </c>
      <c r="I29" s="41">
        <v>16</v>
      </c>
      <c r="J29" s="41">
        <v>10</v>
      </c>
      <c r="K29" s="41">
        <v>9</v>
      </c>
      <c r="L29" s="41">
        <v>4</v>
      </c>
      <c r="M29" s="41">
        <v>7</v>
      </c>
      <c r="N29" s="41">
        <v>14</v>
      </c>
      <c r="O29" s="41">
        <v>8</v>
      </c>
      <c r="P29" s="21">
        <f t="shared" si="3"/>
        <v>68</v>
      </c>
      <c r="Q29" s="13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CP29" s="14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</row>
    <row r="30" spans="1:161" s="11" customFormat="1" ht="12" x14ac:dyDescent="0.2">
      <c r="A30" s="18" t="s">
        <v>98</v>
      </c>
      <c r="B30" s="19" t="s">
        <v>99</v>
      </c>
      <c r="C30" s="19" t="s">
        <v>100</v>
      </c>
      <c r="D30" s="20">
        <v>32695000</v>
      </c>
      <c r="E30" s="20">
        <v>8000000</v>
      </c>
      <c r="F30" s="10">
        <v>52</v>
      </c>
      <c r="G30" s="10">
        <v>32</v>
      </c>
      <c r="H30" s="10">
        <f t="shared" si="2"/>
        <v>84</v>
      </c>
      <c r="I30" s="41">
        <v>26</v>
      </c>
      <c r="J30" s="41">
        <v>15</v>
      </c>
      <c r="K30" s="41">
        <v>12</v>
      </c>
      <c r="L30" s="41">
        <v>4</v>
      </c>
      <c r="M30" s="41">
        <v>7</v>
      </c>
      <c r="N30" s="41">
        <v>9</v>
      </c>
      <c r="O30" s="41">
        <v>7</v>
      </c>
      <c r="P30" s="21">
        <f t="shared" si="3"/>
        <v>80</v>
      </c>
      <c r="Q30" s="13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CP30" s="14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</row>
    <row r="31" spans="1:161" s="11" customFormat="1" ht="12.75" customHeight="1" x14ac:dyDescent="0.2">
      <c r="A31" s="18" t="s">
        <v>101</v>
      </c>
      <c r="B31" s="29" t="s">
        <v>102</v>
      </c>
      <c r="C31" s="29" t="s">
        <v>103</v>
      </c>
      <c r="D31" s="30">
        <v>96778316</v>
      </c>
      <c r="E31" s="30">
        <v>20000000</v>
      </c>
      <c r="F31" s="10">
        <v>46</v>
      </c>
      <c r="G31" s="10">
        <v>34</v>
      </c>
      <c r="H31" s="10">
        <f t="shared" si="2"/>
        <v>80</v>
      </c>
      <c r="I31" s="41">
        <v>22</v>
      </c>
      <c r="J31" s="41">
        <v>12</v>
      </c>
      <c r="K31" s="41">
        <v>11</v>
      </c>
      <c r="L31" s="41">
        <v>5</v>
      </c>
      <c r="M31" s="41">
        <v>9</v>
      </c>
      <c r="N31" s="41">
        <v>13</v>
      </c>
      <c r="O31" s="41">
        <v>8</v>
      </c>
      <c r="P31" s="21">
        <f t="shared" si="3"/>
        <v>80</v>
      </c>
      <c r="Q31" s="13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CP31" s="14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</row>
    <row r="32" spans="1:161" s="11" customFormat="1" ht="12.75" customHeight="1" x14ac:dyDescent="0.2">
      <c r="A32" s="18" t="s">
        <v>104</v>
      </c>
      <c r="B32" s="29" t="s">
        <v>105</v>
      </c>
      <c r="C32" s="29" t="s">
        <v>106</v>
      </c>
      <c r="D32" s="30">
        <v>25500000</v>
      </c>
      <c r="E32" s="30">
        <v>5000000</v>
      </c>
      <c r="F32" s="10">
        <v>34</v>
      </c>
      <c r="G32" s="10">
        <v>34</v>
      </c>
      <c r="H32" s="10">
        <f t="shared" si="2"/>
        <v>68</v>
      </c>
      <c r="I32" s="41">
        <v>13</v>
      </c>
      <c r="J32" s="41">
        <v>14</v>
      </c>
      <c r="K32" s="41">
        <v>6</v>
      </c>
      <c r="L32" s="41">
        <v>4</v>
      </c>
      <c r="M32" s="41">
        <v>9</v>
      </c>
      <c r="N32" s="41">
        <v>11</v>
      </c>
      <c r="O32" s="41">
        <v>8</v>
      </c>
      <c r="P32" s="21">
        <f t="shared" si="3"/>
        <v>65</v>
      </c>
      <c r="Q32" s="13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CP32" s="14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</row>
    <row r="33" spans="1:161" s="11" customFormat="1" ht="12.75" customHeight="1" x14ac:dyDescent="0.2">
      <c r="A33" s="18" t="s">
        <v>108</v>
      </c>
      <c r="B33" s="19" t="s">
        <v>109</v>
      </c>
      <c r="C33" s="19" t="s">
        <v>110</v>
      </c>
      <c r="D33" s="20">
        <v>16950000</v>
      </c>
      <c r="E33" s="20">
        <v>6000000</v>
      </c>
      <c r="F33" s="10">
        <v>58</v>
      </c>
      <c r="G33" s="10">
        <v>34</v>
      </c>
      <c r="H33" s="10">
        <f t="shared" si="2"/>
        <v>92</v>
      </c>
      <c r="I33" s="41">
        <v>18</v>
      </c>
      <c r="J33" s="41">
        <v>10</v>
      </c>
      <c r="K33" s="41">
        <v>8</v>
      </c>
      <c r="L33" s="41">
        <v>4</v>
      </c>
      <c r="M33" s="41">
        <v>10</v>
      </c>
      <c r="N33" s="41">
        <v>14</v>
      </c>
      <c r="O33" s="41">
        <v>7</v>
      </c>
      <c r="P33" s="21">
        <f t="shared" si="3"/>
        <v>71</v>
      </c>
      <c r="Q33" s="13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CP33" s="14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</row>
    <row r="34" spans="1:161" s="11" customFormat="1" ht="12.75" customHeight="1" x14ac:dyDescent="0.2">
      <c r="A34" s="18" t="s">
        <v>112</v>
      </c>
      <c r="B34" s="19" t="s">
        <v>113</v>
      </c>
      <c r="C34" s="19" t="s">
        <v>114</v>
      </c>
      <c r="D34" s="20">
        <v>77603967</v>
      </c>
      <c r="E34" s="20">
        <v>20000000</v>
      </c>
      <c r="F34" s="10">
        <v>52</v>
      </c>
      <c r="G34" s="10">
        <v>38</v>
      </c>
      <c r="H34" s="10">
        <f t="shared" si="2"/>
        <v>90</v>
      </c>
      <c r="I34" s="41">
        <v>15</v>
      </c>
      <c r="J34" s="41">
        <v>12</v>
      </c>
      <c r="K34" s="41">
        <v>9</v>
      </c>
      <c r="L34" s="41">
        <v>3</v>
      </c>
      <c r="M34" s="41">
        <v>6</v>
      </c>
      <c r="N34" s="41">
        <v>10</v>
      </c>
      <c r="O34" s="41">
        <v>10</v>
      </c>
      <c r="P34" s="21">
        <f t="shared" si="3"/>
        <v>65</v>
      </c>
      <c r="Q34" s="13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CP34" s="14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</row>
    <row r="35" spans="1:161" s="11" customFormat="1" ht="12" x14ac:dyDescent="0.2">
      <c r="A35" s="18" t="s">
        <v>117</v>
      </c>
      <c r="B35" s="19" t="s">
        <v>118</v>
      </c>
      <c r="C35" s="19" t="s">
        <v>119</v>
      </c>
      <c r="D35" s="20">
        <v>19870183</v>
      </c>
      <c r="E35" s="20">
        <v>2500000</v>
      </c>
      <c r="F35" s="10">
        <v>40</v>
      </c>
      <c r="G35" s="10">
        <v>37</v>
      </c>
      <c r="H35" s="10">
        <f t="shared" si="2"/>
        <v>77</v>
      </c>
      <c r="I35" s="41">
        <v>10</v>
      </c>
      <c r="J35" s="41">
        <v>10</v>
      </c>
      <c r="K35" s="41">
        <v>7</v>
      </c>
      <c r="L35" s="41">
        <v>5</v>
      </c>
      <c r="M35" s="41">
        <v>9</v>
      </c>
      <c r="N35" s="41">
        <v>13</v>
      </c>
      <c r="O35" s="41">
        <v>6</v>
      </c>
      <c r="P35" s="21">
        <f t="shared" si="3"/>
        <v>60</v>
      </c>
      <c r="Q35" s="13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CP35" s="14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</row>
    <row r="36" spans="1:161" s="11" customFormat="1" ht="12.75" customHeight="1" x14ac:dyDescent="0.2">
      <c r="A36" s="18" t="s">
        <v>121</v>
      </c>
      <c r="B36" s="19" t="s">
        <v>122</v>
      </c>
      <c r="C36" s="19" t="s">
        <v>123</v>
      </c>
      <c r="D36" s="20">
        <v>48257284</v>
      </c>
      <c r="E36" s="20">
        <v>14000000</v>
      </c>
      <c r="F36" s="10">
        <v>46</v>
      </c>
      <c r="G36" s="10">
        <v>35</v>
      </c>
      <c r="H36" s="10">
        <f t="shared" si="2"/>
        <v>81</v>
      </c>
      <c r="I36" s="41">
        <v>20</v>
      </c>
      <c r="J36" s="41">
        <v>12</v>
      </c>
      <c r="K36" s="41">
        <v>10</v>
      </c>
      <c r="L36" s="41">
        <v>5</v>
      </c>
      <c r="M36" s="41">
        <v>9</v>
      </c>
      <c r="N36" s="41">
        <v>14</v>
      </c>
      <c r="O36" s="41">
        <v>10</v>
      </c>
      <c r="P36" s="21">
        <f t="shared" si="3"/>
        <v>80</v>
      </c>
      <c r="Q36" s="13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CP36" s="14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1" s="11" customFormat="1" ht="12.75" customHeight="1" x14ac:dyDescent="0.2">
      <c r="A37" s="18" t="s">
        <v>126</v>
      </c>
      <c r="B37" s="29" t="s">
        <v>127</v>
      </c>
      <c r="C37" s="29" t="s">
        <v>128</v>
      </c>
      <c r="D37" s="30">
        <v>25000000</v>
      </c>
      <c r="E37" s="30">
        <v>7200000</v>
      </c>
      <c r="F37" s="10"/>
      <c r="G37" s="10">
        <v>27</v>
      </c>
      <c r="H37" s="10">
        <f t="shared" si="2"/>
        <v>27</v>
      </c>
      <c r="I37" s="41">
        <v>17</v>
      </c>
      <c r="J37" s="41">
        <v>11</v>
      </c>
      <c r="K37" s="41">
        <v>8</v>
      </c>
      <c r="L37" s="41">
        <v>3</v>
      </c>
      <c r="M37" s="41">
        <v>7</v>
      </c>
      <c r="N37" s="41">
        <v>9</v>
      </c>
      <c r="O37" s="41">
        <v>5</v>
      </c>
      <c r="P37" s="21">
        <f t="shared" si="3"/>
        <v>60</v>
      </c>
      <c r="Q37" s="13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CP37" s="14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</row>
    <row r="38" spans="1:161" s="11" customFormat="1" ht="12.75" customHeight="1" x14ac:dyDescent="0.2">
      <c r="A38" s="18" t="s">
        <v>130</v>
      </c>
      <c r="B38" s="19" t="s">
        <v>131</v>
      </c>
      <c r="C38" s="19" t="s">
        <v>132</v>
      </c>
      <c r="D38" s="20">
        <v>12896775</v>
      </c>
      <c r="E38" s="20">
        <v>4500000</v>
      </c>
      <c r="F38" s="10">
        <v>60</v>
      </c>
      <c r="G38" s="10">
        <v>28</v>
      </c>
      <c r="H38" s="10">
        <f t="shared" si="2"/>
        <v>88</v>
      </c>
      <c r="I38" s="41">
        <v>18</v>
      </c>
      <c r="J38" s="41">
        <v>13</v>
      </c>
      <c r="K38" s="41">
        <v>9</v>
      </c>
      <c r="L38" s="41">
        <v>5</v>
      </c>
      <c r="M38" s="41">
        <v>8</v>
      </c>
      <c r="N38" s="41">
        <v>13</v>
      </c>
      <c r="O38" s="41">
        <v>8</v>
      </c>
      <c r="P38" s="21">
        <f t="shared" si="3"/>
        <v>74</v>
      </c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CP38" s="14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</row>
    <row r="39" spans="1:161" s="11" customFormat="1" ht="12.75" customHeight="1" x14ac:dyDescent="0.2">
      <c r="A39" s="18"/>
      <c r="B39" s="29"/>
      <c r="C39" s="29"/>
      <c r="D39" s="33"/>
      <c r="E39" s="33"/>
      <c r="F39" s="10"/>
      <c r="G39" s="10"/>
      <c r="H39" s="10"/>
      <c r="I39" s="7"/>
      <c r="J39" s="7"/>
      <c r="K39" s="7"/>
      <c r="L39" s="7"/>
      <c r="M39" s="7"/>
      <c r="N39" s="7"/>
      <c r="O39" s="7"/>
      <c r="P39" s="2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CP39" s="14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</row>
    <row r="40" spans="1:161" ht="12" x14ac:dyDescent="0.3">
      <c r="D40" s="5">
        <f>SUM(D17:D38)</f>
        <v>838640921</v>
      </c>
      <c r="E40" s="5">
        <f>SUM(E17:E38)</f>
        <v>218800000</v>
      </c>
    </row>
    <row r="41" spans="1:161" ht="12" x14ac:dyDescent="0.3">
      <c r="E41" s="5"/>
      <c r="F41" s="5"/>
    </row>
    <row r="42" spans="1:161" ht="12" x14ac:dyDescent="0.3"/>
    <row r="43" spans="1:161" ht="12" x14ac:dyDescent="0.3"/>
    <row r="44" spans="1:161" ht="12" x14ac:dyDescent="0.3"/>
    <row r="45" spans="1:161" ht="12" x14ac:dyDescent="0.3"/>
    <row r="46" spans="1:161" ht="12" x14ac:dyDescent="0.3"/>
    <row r="47" spans="1:161" ht="12" x14ac:dyDescent="0.3"/>
    <row r="48" spans="1:161" ht="12" x14ac:dyDescent="0.3"/>
    <row r="49" ht="12" x14ac:dyDescent="0.3"/>
    <row r="50" ht="12" x14ac:dyDescent="0.3"/>
    <row r="51" ht="12" x14ac:dyDescent="0.3"/>
    <row r="52" ht="12" x14ac:dyDescent="0.3"/>
    <row r="53" ht="12" x14ac:dyDescent="0.3"/>
  </sheetData>
  <dataValidations count="2">
    <dataValidation type="whole" showInputMessage="1" showErrorMessage="1" errorTitle="ZNOVU A LÉPE" error="To je móóóóóóc!!!!" sqref="J18:O39">
      <formula1>0</formula1>
      <formula2>15</formula2>
    </dataValidation>
    <dataValidation type="whole" allowBlank="1" showInputMessage="1" showErrorMessage="1" errorTitle="ZNOVU A LÉPE" error="To je móóóóóóc!!!!" sqref="I18:I39">
      <formula1>0</formula1>
      <formula2>30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Celovečerní hraný film</vt:lpstr>
      <vt:lpstr>IH</vt:lpstr>
      <vt:lpstr>JK</vt:lpstr>
      <vt:lpstr>PB</vt:lpstr>
      <vt:lpstr>PM</vt:lpstr>
      <vt:lpstr>RN</vt:lpstr>
      <vt:lpstr>ZK</vt:lpstr>
      <vt:lpstr>'Celovečerní hraný film'!Oblast_tisku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>Monika Bartošová</cp:lastModifiedBy>
  <cp:revision/>
  <dcterms:created xsi:type="dcterms:W3CDTF">2013-12-06T22:03:05Z</dcterms:created>
  <dcterms:modified xsi:type="dcterms:W3CDTF">2017-06-02T09:24:49Z</dcterms:modified>
  <cp:category/>
  <cp:contentStatus/>
</cp:coreProperties>
</file>