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fkcz.sharepoint.com/sites/OKA128/Shared Documents/Tajemnická sekce OKA/01_Rady/01_KMG_rada/Jednání 2026/6. jednání 10. - 12. 6. 2026/na web/"/>
    </mc:Choice>
  </mc:AlternateContent>
  <xr:revisionPtr revIDLastSave="46" documentId="8_{63CED704-EA72-4700-9DE5-46F7F1ECD1F6}" xr6:coauthVersionLast="47" xr6:coauthVersionMax="47" xr10:uidLastSave="{89D8E1AA-AEFF-4741-A8D9-AA407D6C433B}"/>
  <bookViews>
    <workbookView xWindow="-110" yWindow="-110" windowWidth="19420" windowHeight="11500" xr2:uid="{00000000-000D-0000-FFFF-FFFF00000000}"/>
  </bookViews>
  <sheets>
    <sheet name="Komplet_vyvoj_celovecerni_h" sheetId="26" r:id="rId1"/>
    <sheet name="PBa" sheetId="25" r:id="rId2"/>
    <sheet name="PBi" sheetId="27" r:id="rId3"/>
    <sheet name="LO" sheetId="28" r:id="rId4"/>
    <sheet name="JS" sheetId="29" r:id="rId5"/>
    <sheet name="LW" sheetId="30" r:id="rId6"/>
  </sheets>
  <externalReferences>
    <externalReference r:id="rId7"/>
  </externalReferences>
  <definedNames>
    <definedName name="_xlnm.Print_Area" localSheetId="4">JS!$A$1:$L$65</definedName>
    <definedName name="_xlnm.Print_Area" localSheetId="0">Komplet_vyvoj_celovecerni_h!$A$1:$M$61</definedName>
    <definedName name="_xlnm.Print_Area" localSheetId="3">LO!$A$1:$L$65</definedName>
    <definedName name="_xlnm.Print_Area" localSheetId="5">LW!$A$1:$L$65</definedName>
    <definedName name="_xlnm.Print_Area" localSheetId="1">PBa!$A$1:$L$59</definedName>
    <definedName name="_xlnm.Print_Area" localSheetId="2">PBi!$A$1:$L$65</definedName>
  </definedNames>
  <calcPr calcId="191029"/>
  <customWorkbookViews>
    <customWorkbookView name="Kateřina Vojkůvková – osobní zobrazení" guid="{DB8D12CF-4785-4380-997E-3DB321CA402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6" i="30" l="1"/>
  <c r="E56" i="30"/>
  <c r="D56" i="30"/>
  <c r="C56" i="30"/>
  <c r="B56" i="30"/>
  <c r="A56" i="30"/>
  <c r="L55" i="30"/>
  <c r="E55" i="30"/>
  <c r="D55" i="30"/>
  <c r="C55" i="30"/>
  <c r="B55" i="30"/>
  <c r="A55" i="30"/>
  <c r="L54" i="30"/>
  <c r="E54" i="30"/>
  <c r="D54" i="30"/>
  <c r="C54" i="30"/>
  <c r="B54" i="30"/>
  <c r="A54" i="30"/>
  <c r="L53" i="30"/>
  <c r="E53" i="30"/>
  <c r="D53" i="30"/>
  <c r="C53" i="30"/>
  <c r="B53" i="30"/>
  <c r="A53" i="30"/>
  <c r="L52" i="30"/>
  <c r="E52" i="30"/>
  <c r="D52" i="30"/>
  <c r="C52" i="30"/>
  <c r="B52" i="30"/>
  <c r="A52" i="30"/>
  <c r="L51" i="30"/>
  <c r="E51" i="30"/>
  <c r="D51" i="30"/>
  <c r="C51" i="30"/>
  <c r="B51" i="30"/>
  <c r="A51" i="30"/>
  <c r="L50" i="30"/>
  <c r="E50" i="30"/>
  <c r="D50" i="30"/>
  <c r="C50" i="30"/>
  <c r="B50" i="30"/>
  <c r="A50" i="30"/>
  <c r="L49" i="30"/>
  <c r="E49" i="30"/>
  <c r="D49" i="30"/>
  <c r="C49" i="30"/>
  <c r="B49" i="30"/>
  <c r="A49" i="30"/>
  <c r="L48" i="30"/>
  <c r="E48" i="30"/>
  <c r="D48" i="30"/>
  <c r="C48" i="30"/>
  <c r="B48" i="30"/>
  <c r="A48" i="30"/>
  <c r="L47" i="30"/>
  <c r="E47" i="30"/>
  <c r="D47" i="30"/>
  <c r="C47" i="30"/>
  <c r="B47" i="30"/>
  <c r="A47" i="30"/>
  <c r="L46" i="30"/>
  <c r="E46" i="30"/>
  <c r="D46" i="30"/>
  <c r="C46" i="30"/>
  <c r="B46" i="30"/>
  <c r="A46" i="30"/>
  <c r="L45" i="30"/>
  <c r="E45" i="30"/>
  <c r="D45" i="30"/>
  <c r="C45" i="30"/>
  <c r="B45" i="30"/>
  <c r="A45" i="30"/>
  <c r="L44" i="30"/>
  <c r="E44" i="30"/>
  <c r="D44" i="30"/>
  <c r="C44" i="30"/>
  <c r="B44" i="30"/>
  <c r="A44" i="30"/>
  <c r="L43" i="30"/>
  <c r="E43" i="30"/>
  <c r="D43" i="30"/>
  <c r="C43" i="30"/>
  <c r="B43" i="30"/>
  <c r="A43" i="30"/>
  <c r="L42" i="30"/>
  <c r="E42" i="30"/>
  <c r="D42" i="30"/>
  <c r="C42" i="30"/>
  <c r="B42" i="30"/>
  <c r="A42" i="30"/>
  <c r="L41" i="30"/>
  <c r="E41" i="30"/>
  <c r="D41" i="30"/>
  <c r="C41" i="30"/>
  <c r="B41" i="30"/>
  <c r="A41" i="30"/>
  <c r="L40" i="30"/>
  <c r="E40" i="30"/>
  <c r="D40" i="30"/>
  <c r="C40" i="30"/>
  <c r="B40" i="30"/>
  <c r="A40" i="30"/>
  <c r="L39" i="30"/>
  <c r="E39" i="30"/>
  <c r="D39" i="30"/>
  <c r="C39" i="30"/>
  <c r="B39" i="30"/>
  <c r="A39" i="30"/>
  <c r="L38" i="30"/>
  <c r="E38" i="30"/>
  <c r="D38" i="30"/>
  <c r="C38" i="30"/>
  <c r="B38" i="30"/>
  <c r="A38" i="30"/>
  <c r="L37" i="30"/>
  <c r="E37" i="30"/>
  <c r="D37" i="30"/>
  <c r="C37" i="30"/>
  <c r="B37" i="30"/>
  <c r="A37" i="30"/>
  <c r="L36" i="30"/>
  <c r="E36" i="30"/>
  <c r="D36" i="30"/>
  <c r="C36" i="30"/>
  <c r="B36" i="30"/>
  <c r="A36" i="30"/>
  <c r="L35" i="30"/>
  <c r="E35" i="30"/>
  <c r="D35" i="30"/>
  <c r="C35" i="30"/>
  <c r="B35" i="30"/>
  <c r="A35" i="30"/>
  <c r="L34" i="30"/>
  <c r="E34" i="30"/>
  <c r="D34" i="30"/>
  <c r="C34" i="30"/>
  <c r="B34" i="30"/>
  <c r="A34" i="30"/>
  <c r="L33" i="30"/>
  <c r="E33" i="30"/>
  <c r="D33" i="30"/>
  <c r="C33" i="30"/>
  <c r="B33" i="30"/>
  <c r="A33" i="30"/>
  <c r="L32" i="30"/>
  <c r="E32" i="30"/>
  <c r="D32" i="30"/>
  <c r="C32" i="30"/>
  <c r="B32" i="30"/>
  <c r="A32" i="30"/>
  <c r="L31" i="30"/>
  <c r="E31" i="30"/>
  <c r="D31" i="30"/>
  <c r="C31" i="30"/>
  <c r="B31" i="30"/>
  <c r="A31" i="30"/>
  <c r="L30" i="30"/>
  <c r="E30" i="30"/>
  <c r="D30" i="30"/>
  <c r="C30" i="30"/>
  <c r="B30" i="30"/>
  <c r="A30" i="30"/>
  <c r="L29" i="30"/>
  <c r="E29" i="30"/>
  <c r="D29" i="30"/>
  <c r="C29" i="30"/>
  <c r="B29" i="30"/>
  <c r="A29" i="30"/>
  <c r="L28" i="30"/>
  <c r="E28" i="30"/>
  <c r="D28" i="30"/>
  <c r="C28" i="30"/>
  <c r="B28" i="30"/>
  <c r="A28" i="30"/>
  <c r="L27" i="30"/>
  <c r="E27" i="30"/>
  <c r="D27" i="30"/>
  <c r="C27" i="30"/>
  <c r="B27" i="30"/>
  <c r="A27" i="30"/>
  <c r="L26" i="30"/>
  <c r="E26" i="30"/>
  <c r="D26" i="30"/>
  <c r="C26" i="30"/>
  <c r="B26" i="30"/>
  <c r="A26" i="30"/>
  <c r="L25" i="30"/>
  <c r="E25" i="30"/>
  <c r="D25" i="30"/>
  <c r="C25" i="30"/>
  <c r="B25" i="30"/>
  <c r="A25" i="30"/>
  <c r="L24" i="30"/>
  <c r="E24" i="30"/>
  <c r="D24" i="30"/>
  <c r="C24" i="30"/>
  <c r="B24" i="30"/>
  <c r="A24" i="30"/>
  <c r="L23" i="30"/>
  <c r="E23" i="30"/>
  <c r="D23" i="30"/>
  <c r="C23" i="30"/>
  <c r="B23" i="30"/>
  <c r="A23" i="30"/>
  <c r="L22" i="30"/>
  <c r="E22" i="30"/>
  <c r="D22" i="30"/>
  <c r="C22" i="30"/>
  <c r="B22" i="30"/>
  <c r="A22" i="30"/>
  <c r="L21" i="30"/>
  <c r="E21" i="30"/>
  <c r="D21" i="30"/>
  <c r="C21" i="30"/>
  <c r="B21" i="30"/>
  <c r="A21" i="30"/>
  <c r="L20" i="30"/>
  <c r="E20" i="30"/>
  <c r="D20" i="30"/>
  <c r="C20" i="30"/>
  <c r="B20" i="30"/>
  <c r="A20" i="30"/>
  <c r="L56" i="29"/>
  <c r="E56" i="29"/>
  <c r="D56" i="29"/>
  <c r="C56" i="29"/>
  <c r="B56" i="29"/>
  <c r="A56" i="29"/>
  <c r="L55" i="29"/>
  <c r="E55" i="29"/>
  <c r="D55" i="29"/>
  <c r="C55" i="29"/>
  <c r="B55" i="29"/>
  <c r="A55" i="29"/>
  <c r="L54" i="29"/>
  <c r="E54" i="29"/>
  <c r="D54" i="29"/>
  <c r="C54" i="29"/>
  <c r="B54" i="29"/>
  <c r="A54" i="29"/>
  <c r="L53" i="29"/>
  <c r="E53" i="29"/>
  <c r="D53" i="29"/>
  <c r="C53" i="29"/>
  <c r="B53" i="29"/>
  <c r="A53" i="29"/>
  <c r="L52" i="29"/>
  <c r="E52" i="29"/>
  <c r="D52" i="29"/>
  <c r="C52" i="29"/>
  <c r="B52" i="29"/>
  <c r="A52" i="29"/>
  <c r="L51" i="29"/>
  <c r="E51" i="29"/>
  <c r="D51" i="29"/>
  <c r="C51" i="29"/>
  <c r="B51" i="29"/>
  <c r="A51" i="29"/>
  <c r="L50" i="29"/>
  <c r="E50" i="29"/>
  <c r="D50" i="29"/>
  <c r="C50" i="29"/>
  <c r="B50" i="29"/>
  <c r="A50" i="29"/>
  <c r="L49" i="29"/>
  <c r="E49" i="29"/>
  <c r="D49" i="29"/>
  <c r="C49" i="29"/>
  <c r="B49" i="29"/>
  <c r="A49" i="29"/>
  <c r="L48" i="29"/>
  <c r="E48" i="29"/>
  <c r="D48" i="29"/>
  <c r="C48" i="29"/>
  <c r="B48" i="29"/>
  <c r="A48" i="29"/>
  <c r="L47" i="29"/>
  <c r="E47" i="29"/>
  <c r="D47" i="29"/>
  <c r="C47" i="29"/>
  <c r="B47" i="29"/>
  <c r="A47" i="29"/>
  <c r="L46" i="29"/>
  <c r="E46" i="29"/>
  <c r="D46" i="29"/>
  <c r="C46" i="29"/>
  <c r="B46" i="29"/>
  <c r="A46" i="29"/>
  <c r="L45" i="29"/>
  <c r="E45" i="29"/>
  <c r="D45" i="29"/>
  <c r="C45" i="29"/>
  <c r="B45" i="29"/>
  <c r="A45" i="29"/>
  <c r="L44" i="29"/>
  <c r="E44" i="29"/>
  <c r="D44" i="29"/>
  <c r="C44" i="29"/>
  <c r="B44" i="29"/>
  <c r="A44" i="29"/>
  <c r="L43" i="29"/>
  <c r="E43" i="29"/>
  <c r="D43" i="29"/>
  <c r="C43" i="29"/>
  <c r="B43" i="29"/>
  <c r="A43" i="29"/>
  <c r="L42" i="29"/>
  <c r="E42" i="29"/>
  <c r="D42" i="29"/>
  <c r="C42" i="29"/>
  <c r="B42" i="29"/>
  <c r="A42" i="29"/>
  <c r="L41" i="29"/>
  <c r="E41" i="29"/>
  <c r="D41" i="29"/>
  <c r="C41" i="29"/>
  <c r="B41" i="29"/>
  <c r="A41" i="29"/>
  <c r="L40" i="29"/>
  <c r="E40" i="29"/>
  <c r="D40" i="29"/>
  <c r="C40" i="29"/>
  <c r="B40" i="29"/>
  <c r="A40" i="29"/>
  <c r="L39" i="29"/>
  <c r="E39" i="29"/>
  <c r="D39" i="29"/>
  <c r="C39" i="29"/>
  <c r="B39" i="29"/>
  <c r="A39" i="29"/>
  <c r="L38" i="29"/>
  <c r="E38" i="29"/>
  <c r="D38" i="29"/>
  <c r="C38" i="29"/>
  <c r="B38" i="29"/>
  <c r="A38" i="29"/>
  <c r="L37" i="29"/>
  <c r="E37" i="29"/>
  <c r="D37" i="29"/>
  <c r="C37" i="29"/>
  <c r="B37" i="29"/>
  <c r="A37" i="29"/>
  <c r="L36" i="29"/>
  <c r="E36" i="29"/>
  <c r="D36" i="29"/>
  <c r="C36" i="29"/>
  <c r="B36" i="29"/>
  <c r="A36" i="29"/>
  <c r="L35" i="29"/>
  <c r="E35" i="29"/>
  <c r="D35" i="29"/>
  <c r="C35" i="29"/>
  <c r="B35" i="29"/>
  <c r="A35" i="29"/>
  <c r="L34" i="29"/>
  <c r="E34" i="29"/>
  <c r="D34" i="29"/>
  <c r="C34" i="29"/>
  <c r="B34" i="29"/>
  <c r="A34" i="29"/>
  <c r="L33" i="29"/>
  <c r="E33" i="29"/>
  <c r="D33" i="29"/>
  <c r="C33" i="29"/>
  <c r="B33" i="29"/>
  <c r="A33" i="29"/>
  <c r="L32" i="29"/>
  <c r="E32" i="29"/>
  <c r="D32" i="29"/>
  <c r="C32" i="29"/>
  <c r="B32" i="29"/>
  <c r="A32" i="29"/>
  <c r="L31" i="29"/>
  <c r="E31" i="29"/>
  <c r="D31" i="29"/>
  <c r="C31" i="29"/>
  <c r="B31" i="29"/>
  <c r="A31" i="29"/>
  <c r="L30" i="29"/>
  <c r="E30" i="29"/>
  <c r="D30" i="29"/>
  <c r="C30" i="29"/>
  <c r="B30" i="29"/>
  <c r="A30" i="29"/>
  <c r="L29" i="29"/>
  <c r="E29" i="29"/>
  <c r="D29" i="29"/>
  <c r="C29" i="29"/>
  <c r="B29" i="29"/>
  <c r="A29" i="29"/>
  <c r="L28" i="29"/>
  <c r="E28" i="29"/>
  <c r="D28" i="29"/>
  <c r="C28" i="29"/>
  <c r="B28" i="29"/>
  <c r="A28" i="29"/>
  <c r="L27" i="29"/>
  <c r="E27" i="29"/>
  <c r="D27" i="29"/>
  <c r="C27" i="29"/>
  <c r="B27" i="29"/>
  <c r="A27" i="29"/>
  <c r="L26" i="29"/>
  <c r="E26" i="29"/>
  <c r="D26" i="29"/>
  <c r="C26" i="29"/>
  <c r="B26" i="29"/>
  <c r="A26" i="29"/>
  <c r="L25" i="29"/>
  <c r="E25" i="29"/>
  <c r="D25" i="29"/>
  <c r="C25" i="29"/>
  <c r="B25" i="29"/>
  <c r="A25" i="29"/>
  <c r="L24" i="29"/>
  <c r="E24" i="29"/>
  <c r="D24" i="29"/>
  <c r="C24" i="29"/>
  <c r="B24" i="29"/>
  <c r="A24" i="29"/>
  <c r="L23" i="29"/>
  <c r="E23" i="29"/>
  <c r="D23" i="29"/>
  <c r="C23" i="29"/>
  <c r="B23" i="29"/>
  <c r="A23" i="29"/>
  <c r="L22" i="29"/>
  <c r="E22" i="29"/>
  <c r="D22" i="29"/>
  <c r="C22" i="29"/>
  <c r="B22" i="29"/>
  <c r="A22" i="29"/>
  <c r="L21" i="29"/>
  <c r="E21" i="29"/>
  <c r="D21" i="29"/>
  <c r="C21" i="29"/>
  <c r="B21" i="29"/>
  <c r="A21" i="29"/>
  <c r="L20" i="29"/>
  <c r="E20" i="29"/>
  <c r="D20" i="29"/>
  <c r="C20" i="29"/>
  <c r="B20" i="29"/>
  <c r="A20" i="29"/>
  <c r="L56" i="28"/>
  <c r="E56" i="28"/>
  <c r="D56" i="28"/>
  <c r="C56" i="28"/>
  <c r="B56" i="28"/>
  <c r="A56" i="28"/>
  <c r="L55" i="28"/>
  <c r="E55" i="28"/>
  <c r="D55" i="28"/>
  <c r="C55" i="28"/>
  <c r="B55" i="28"/>
  <c r="A55" i="28"/>
  <c r="L54" i="28"/>
  <c r="E54" i="28"/>
  <c r="D54" i="28"/>
  <c r="C54" i="28"/>
  <c r="B54" i="28"/>
  <c r="A54" i="28"/>
  <c r="L53" i="28"/>
  <c r="E53" i="28"/>
  <c r="D53" i="28"/>
  <c r="C53" i="28"/>
  <c r="B53" i="28"/>
  <c r="A53" i="28"/>
  <c r="L52" i="28"/>
  <c r="E52" i="28"/>
  <c r="D52" i="28"/>
  <c r="C52" i="28"/>
  <c r="B52" i="28"/>
  <c r="A52" i="28"/>
  <c r="L51" i="28"/>
  <c r="E51" i="28"/>
  <c r="D51" i="28"/>
  <c r="C51" i="28"/>
  <c r="B51" i="28"/>
  <c r="A51" i="28"/>
  <c r="L50" i="28"/>
  <c r="E50" i="28"/>
  <c r="D50" i="28"/>
  <c r="C50" i="28"/>
  <c r="B50" i="28"/>
  <c r="A50" i="28"/>
  <c r="L49" i="28"/>
  <c r="E49" i="28"/>
  <c r="D49" i="28"/>
  <c r="C49" i="28"/>
  <c r="B49" i="28"/>
  <c r="A49" i="28"/>
  <c r="L48" i="28"/>
  <c r="E48" i="28"/>
  <c r="D48" i="28"/>
  <c r="C48" i="28"/>
  <c r="B48" i="28"/>
  <c r="A48" i="28"/>
  <c r="L47" i="28"/>
  <c r="E47" i="28"/>
  <c r="D47" i="28"/>
  <c r="C47" i="28"/>
  <c r="B47" i="28"/>
  <c r="A47" i="28"/>
  <c r="L46" i="28"/>
  <c r="E46" i="28"/>
  <c r="D46" i="28"/>
  <c r="C46" i="28"/>
  <c r="B46" i="28"/>
  <c r="A46" i="28"/>
  <c r="L45" i="28"/>
  <c r="E45" i="28"/>
  <c r="D45" i="28"/>
  <c r="C45" i="28"/>
  <c r="B45" i="28"/>
  <c r="A45" i="28"/>
  <c r="L44" i="28"/>
  <c r="E44" i="28"/>
  <c r="D44" i="28"/>
  <c r="C44" i="28"/>
  <c r="B44" i="28"/>
  <c r="A44" i="28"/>
  <c r="L43" i="28"/>
  <c r="E43" i="28"/>
  <c r="D43" i="28"/>
  <c r="C43" i="28"/>
  <c r="B43" i="28"/>
  <c r="A43" i="28"/>
  <c r="L42" i="28"/>
  <c r="E42" i="28"/>
  <c r="D42" i="28"/>
  <c r="C42" i="28"/>
  <c r="B42" i="28"/>
  <c r="A42" i="28"/>
  <c r="L41" i="28"/>
  <c r="E41" i="28"/>
  <c r="D41" i="28"/>
  <c r="C41" i="28"/>
  <c r="B41" i="28"/>
  <c r="A41" i="28"/>
  <c r="L40" i="28"/>
  <c r="E40" i="28"/>
  <c r="D40" i="28"/>
  <c r="C40" i="28"/>
  <c r="B40" i="28"/>
  <c r="A40" i="28"/>
  <c r="L39" i="28"/>
  <c r="E39" i="28"/>
  <c r="D39" i="28"/>
  <c r="C39" i="28"/>
  <c r="B39" i="28"/>
  <c r="A39" i="28"/>
  <c r="L38" i="28"/>
  <c r="E38" i="28"/>
  <c r="D38" i="28"/>
  <c r="C38" i="28"/>
  <c r="B38" i="28"/>
  <c r="A38" i="28"/>
  <c r="L37" i="28"/>
  <c r="E37" i="28"/>
  <c r="D37" i="28"/>
  <c r="C37" i="28"/>
  <c r="B37" i="28"/>
  <c r="A37" i="28"/>
  <c r="L36" i="28"/>
  <c r="E36" i="28"/>
  <c r="D36" i="28"/>
  <c r="C36" i="28"/>
  <c r="B36" i="28"/>
  <c r="A36" i="28"/>
  <c r="L35" i="28"/>
  <c r="E35" i="28"/>
  <c r="D35" i="28"/>
  <c r="C35" i="28"/>
  <c r="B35" i="28"/>
  <c r="A35" i="28"/>
  <c r="L34" i="28"/>
  <c r="E34" i="28"/>
  <c r="D34" i="28"/>
  <c r="C34" i="28"/>
  <c r="B34" i="28"/>
  <c r="A34" i="28"/>
  <c r="L33" i="28"/>
  <c r="E33" i="28"/>
  <c r="D33" i="28"/>
  <c r="C33" i="28"/>
  <c r="B33" i="28"/>
  <c r="A33" i="28"/>
  <c r="L32" i="28"/>
  <c r="E32" i="28"/>
  <c r="D32" i="28"/>
  <c r="C32" i="28"/>
  <c r="B32" i="28"/>
  <c r="A32" i="28"/>
  <c r="L31" i="28"/>
  <c r="E31" i="28"/>
  <c r="D31" i="28"/>
  <c r="C31" i="28"/>
  <c r="B31" i="28"/>
  <c r="A31" i="28"/>
  <c r="L30" i="28"/>
  <c r="E30" i="28"/>
  <c r="D30" i="28"/>
  <c r="C30" i="28"/>
  <c r="B30" i="28"/>
  <c r="A30" i="28"/>
  <c r="L29" i="28"/>
  <c r="E29" i="28"/>
  <c r="D29" i="28"/>
  <c r="C29" i="28"/>
  <c r="B29" i="28"/>
  <c r="A29" i="28"/>
  <c r="L28" i="28"/>
  <c r="E28" i="28"/>
  <c r="D28" i="28"/>
  <c r="C28" i="28"/>
  <c r="B28" i="28"/>
  <c r="A28" i="28"/>
  <c r="L27" i="28"/>
  <c r="E27" i="28"/>
  <c r="D27" i="28"/>
  <c r="C27" i="28"/>
  <c r="B27" i="28"/>
  <c r="A27" i="28"/>
  <c r="L26" i="28"/>
  <c r="E26" i="28"/>
  <c r="D26" i="28"/>
  <c r="C26" i="28"/>
  <c r="B26" i="28"/>
  <c r="A26" i="28"/>
  <c r="L25" i="28"/>
  <c r="E25" i="28"/>
  <c r="D25" i="28"/>
  <c r="C25" i="28"/>
  <c r="B25" i="28"/>
  <c r="A25" i="28"/>
  <c r="L24" i="28"/>
  <c r="E24" i="28"/>
  <c r="D24" i="28"/>
  <c r="C24" i="28"/>
  <c r="B24" i="28"/>
  <c r="A24" i="28"/>
  <c r="L23" i="28"/>
  <c r="E23" i="28"/>
  <c r="D23" i="28"/>
  <c r="C23" i="28"/>
  <c r="B23" i="28"/>
  <c r="A23" i="28"/>
  <c r="L22" i="28"/>
  <c r="E22" i="28"/>
  <c r="D22" i="28"/>
  <c r="C22" i="28"/>
  <c r="B22" i="28"/>
  <c r="A22" i="28"/>
  <c r="L21" i="28"/>
  <c r="E21" i="28"/>
  <c r="D21" i="28"/>
  <c r="C21" i="28"/>
  <c r="B21" i="28"/>
  <c r="A21" i="28"/>
  <c r="L20" i="28"/>
  <c r="E20" i="28"/>
  <c r="D20" i="28"/>
  <c r="C20" i="28"/>
  <c r="B20" i="28"/>
  <c r="A20" i="28"/>
  <c r="L56" i="27"/>
  <c r="E56" i="27"/>
  <c r="D56" i="27"/>
  <c r="C56" i="27"/>
  <c r="B56" i="27"/>
  <c r="A56" i="27"/>
  <c r="L55" i="27"/>
  <c r="E55" i="27"/>
  <c r="D55" i="27"/>
  <c r="C55" i="27"/>
  <c r="B55" i="27"/>
  <c r="A55" i="27"/>
  <c r="L54" i="27"/>
  <c r="E54" i="27"/>
  <c r="D54" i="27"/>
  <c r="C54" i="27"/>
  <c r="B54" i="27"/>
  <c r="A54" i="27"/>
  <c r="L53" i="27"/>
  <c r="E53" i="27"/>
  <c r="D53" i="27"/>
  <c r="C53" i="27"/>
  <c r="B53" i="27"/>
  <c r="A53" i="27"/>
  <c r="L52" i="27"/>
  <c r="E52" i="27"/>
  <c r="D52" i="27"/>
  <c r="C52" i="27"/>
  <c r="B52" i="27"/>
  <c r="A52" i="27"/>
  <c r="L51" i="27"/>
  <c r="E51" i="27"/>
  <c r="D51" i="27"/>
  <c r="C51" i="27"/>
  <c r="B51" i="27"/>
  <c r="A51" i="27"/>
  <c r="L50" i="27"/>
  <c r="E50" i="27"/>
  <c r="D50" i="27"/>
  <c r="C50" i="27"/>
  <c r="B50" i="27"/>
  <c r="A50" i="27"/>
  <c r="L49" i="27"/>
  <c r="E49" i="27"/>
  <c r="D49" i="27"/>
  <c r="C49" i="27"/>
  <c r="B49" i="27"/>
  <c r="A49" i="27"/>
  <c r="L48" i="27"/>
  <c r="E48" i="27"/>
  <c r="D48" i="27"/>
  <c r="C48" i="27"/>
  <c r="B48" i="27"/>
  <c r="A48" i="27"/>
  <c r="L47" i="27"/>
  <c r="E47" i="27"/>
  <c r="D47" i="27"/>
  <c r="C47" i="27"/>
  <c r="B47" i="27"/>
  <c r="A47" i="27"/>
  <c r="L46" i="27"/>
  <c r="E46" i="27"/>
  <c r="D46" i="27"/>
  <c r="C46" i="27"/>
  <c r="B46" i="27"/>
  <c r="A46" i="27"/>
  <c r="L45" i="27"/>
  <c r="E45" i="27"/>
  <c r="D45" i="27"/>
  <c r="C45" i="27"/>
  <c r="B45" i="27"/>
  <c r="A45" i="27"/>
  <c r="L44" i="27"/>
  <c r="E44" i="27"/>
  <c r="D44" i="27"/>
  <c r="C44" i="27"/>
  <c r="B44" i="27"/>
  <c r="A44" i="27"/>
  <c r="L43" i="27"/>
  <c r="E43" i="27"/>
  <c r="D43" i="27"/>
  <c r="C43" i="27"/>
  <c r="B43" i="27"/>
  <c r="A43" i="27"/>
  <c r="L42" i="27"/>
  <c r="E42" i="27"/>
  <c r="D42" i="27"/>
  <c r="C42" i="27"/>
  <c r="B42" i="27"/>
  <c r="A42" i="27"/>
  <c r="L41" i="27"/>
  <c r="E41" i="27"/>
  <c r="D41" i="27"/>
  <c r="C41" i="27"/>
  <c r="B41" i="27"/>
  <c r="A41" i="27"/>
  <c r="L40" i="27"/>
  <c r="E40" i="27"/>
  <c r="D40" i="27"/>
  <c r="C40" i="27"/>
  <c r="B40" i="27"/>
  <c r="A40" i="27"/>
  <c r="L39" i="27"/>
  <c r="E39" i="27"/>
  <c r="D39" i="27"/>
  <c r="C39" i="27"/>
  <c r="B39" i="27"/>
  <c r="A39" i="27"/>
  <c r="L38" i="27"/>
  <c r="E38" i="27"/>
  <c r="D38" i="27"/>
  <c r="C38" i="27"/>
  <c r="B38" i="27"/>
  <c r="A38" i="27"/>
  <c r="L37" i="27"/>
  <c r="E37" i="27"/>
  <c r="D37" i="27"/>
  <c r="C37" i="27"/>
  <c r="B37" i="27"/>
  <c r="A37" i="27"/>
  <c r="L36" i="27"/>
  <c r="E36" i="27"/>
  <c r="D36" i="27"/>
  <c r="C36" i="27"/>
  <c r="B36" i="27"/>
  <c r="A36" i="27"/>
  <c r="L35" i="27"/>
  <c r="E35" i="27"/>
  <c r="D35" i="27"/>
  <c r="C35" i="27"/>
  <c r="B35" i="27"/>
  <c r="A35" i="27"/>
  <c r="L34" i="27"/>
  <c r="E34" i="27"/>
  <c r="D34" i="27"/>
  <c r="C34" i="27"/>
  <c r="B34" i="27"/>
  <c r="A34" i="27"/>
  <c r="L33" i="27"/>
  <c r="E33" i="27"/>
  <c r="D33" i="27"/>
  <c r="C33" i="27"/>
  <c r="B33" i="27"/>
  <c r="A33" i="27"/>
  <c r="L32" i="27"/>
  <c r="E32" i="27"/>
  <c r="D32" i="27"/>
  <c r="C32" i="27"/>
  <c r="B32" i="27"/>
  <c r="A32" i="27"/>
  <c r="L31" i="27"/>
  <c r="E31" i="27"/>
  <c r="D31" i="27"/>
  <c r="C31" i="27"/>
  <c r="B31" i="27"/>
  <c r="A31" i="27"/>
  <c r="L30" i="27"/>
  <c r="E30" i="27"/>
  <c r="D30" i="27"/>
  <c r="C30" i="27"/>
  <c r="B30" i="27"/>
  <c r="A30" i="27"/>
  <c r="L29" i="27"/>
  <c r="E29" i="27"/>
  <c r="D29" i="27"/>
  <c r="C29" i="27"/>
  <c r="B29" i="27"/>
  <c r="A29" i="27"/>
  <c r="L28" i="27"/>
  <c r="E28" i="27"/>
  <c r="D28" i="27"/>
  <c r="C28" i="27"/>
  <c r="B28" i="27"/>
  <c r="A28" i="27"/>
  <c r="L27" i="27"/>
  <c r="E27" i="27"/>
  <c r="D27" i="27"/>
  <c r="C27" i="27"/>
  <c r="B27" i="27"/>
  <c r="A27" i="27"/>
  <c r="L26" i="27"/>
  <c r="E26" i="27"/>
  <c r="D26" i="27"/>
  <c r="C26" i="27"/>
  <c r="B26" i="27"/>
  <c r="A26" i="27"/>
  <c r="L25" i="27"/>
  <c r="E25" i="27"/>
  <c r="D25" i="27"/>
  <c r="C25" i="27"/>
  <c r="B25" i="27"/>
  <c r="A25" i="27"/>
  <c r="L24" i="27"/>
  <c r="E24" i="27"/>
  <c r="D24" i="27"/>
  <c r="C24" i="27"/>
  <c r="B24" i="27"/>
  <c r="A24" i="27"/>
  <c r="L23" i="27"/>
  <c r="E23" i="27"/>
  <c r="D23" i="27"/>
  <c r="C23" i="27"/>
  <c r="B23" i="27"/>
  <c r="A23" i="27"/>
  <c r="L22" i="27"/>
  <c r="E22" i="27"/>
  <c r="D22" i="27"/>
  <c r="C22" i="27"/>
  <c r="B22" i="27"/>
  <c r="A22" i="27"/>
  <c r="L21" i="27"/>
  <c r="E21" i="27"/>
  <c r="D21" i="27"/>
  <c r="C21" i="27"/>
  <c r="B21" i="27"/>
  <c r="A21" i="27"/>
  <c r="L20" i="27"/>
  <c r="E20" i="27"/>
  <c r="D20" i="27"/>
  <c r="C20" i="27"/>
  <c r="B20" i="27"/>
  <c r="A20" i="27"/>
  <c r="L38" i="25"/>
  <c r="L52" i="25"/>
  <c r="L46" i="25"/>
  <c r="L48" i="25"/>
  <c r="L30" i="25"/>
  <c r="L21" i="25"/>
  <c r="L34" i="25"/>
  <c r="L51" i="25"/>
  <c r="L36" i="25"/>
  <c r="L25" i="25"/>
  <c r="L42" i="25"/>
  <c r="L23" i="25"/>
  <c r="L40" i="25"/>
  <c r="L41" i="25"/>
  <c r="L55" i="25"/>
  <c r="L37" i="25"/>
  <c r="L45" i="25"/>
  <c r="L20" i="25"/>
  <c r="L35" i="25"/>
  <c r="L39" i="25"/>
  <c r="L28" i="25"/>
  <c r="L43" i="25"/>
  <c r="L54" i="25"/>
  <c r="L27" i="25"/>
  <c r="L47" i="25"/>
  <c r="L26" i="25"/>
  <c r="L31" i="25"/>
  <c r="L50" i="25"/>
  <c r="L24" i="25"/>
  <c r="L49" i="25"/>
  <c r="L32" i="25"/>
  <c r="L56" i="25"/>
  <c r="L33" i="25"/>
  <c r="L53" i="25"/>
  <c r="L22" i="25"/>
  <c r="L44" i="25"/>
  <c r="L29" i="25"/>
  <c r="M20" i="26"/>
  <c r="V20" i="26" s="1"/>
  <c r="M21" i="26"/>
  <c r="V21" i="26" s="1"/>
  <c r="M22" i="26"/>
  <c r="V22" i="26" s="1"/>
  <c r="M23" i="26"/>
  <c r="V23" i="26" s="1"/>
  <c r="M24" i="26"/>
  <c r="V24" i="26" s="1"/>
  <c r="M25" i="26"/>
  <c r="V25" i="26" s="1"/>
  <c r="M26" i="26"/>
  <c r="V26" i="26" s="1"/>
  <c r="M27" i="26"/>
  <c r="V27" i="26" s="1"/>
  <c r="M28" i="26"/>
  <c r="V28" i="26" s="1"/>
  <c r="C23" i="25"/>
  <c r="A38" i="25" l="1"/>
  <c r="B38" i="25"/>
  <c r="C38" i="25"/>
  <c r="D38" i="25"/>
  <c r="E38" i="25"/>
  <c r="A52" i="25"/>
  <c r="B52" i="25"/>
  <c r="C52" i="25"/>
  <c r="D52" i="25"/>
  <c r="E52" i="25"/>
  <c r="A46" i="25"/>
  <c r="B46" i="25"/>
  <c r="C46" i="25"/>
  <c r="D46" i="25"/>
  <c r="E46" i="25"/>
  <c r="A48" i="25"/>
  <c r="B48" i="25"/>
  <c r="C48" i="25"/>
  <c r="D48" i="25"/>
  <c r="E48" i="25"/>
  <c r="A30" i="25"/>
  <c r="B30" i="25"/>
  <c r="C30" i="25"/>
  <c r="D30" i="25"/>
  <c r="E30" i="25"/>
  <c r="A21" i="25"/>
  <c r="B21" i="25"/>
  <c r="C21" i="25"/>
  <c r="D21" i="25"/>
  <c r="E21" i="25"/>
  <c r="A34" i="25"/>
  <c r="B34" i="25"/>
  <c r="C34" i="25"/>
  <c r="D34" i="25"/>
  <c r="E34" i="25"/>
  <c r="A51" i="25"/>
  <c r="B51" i="25"/>
  <c r="C51" i="25"/>
  <c r="D51" i="25"/>
  <c r="E51" i="25"/>
  <c r="A36" i="25"/>
  <c r="B36" i="25"/>
  <c r="C36" i="25"/>
  <c r="D36" i="25"/>
  <c r="E36" i="25"/>
  <c r="A25" i="25"/>
  <c r="B25" i="25"/>
  <c r="C25" i="25"/>
  <c r="D25" i="25"/>
  <c r="E25" i="25"/>
  <c r="A42" i="25"/>
  <c r="B42" i="25"/>
  <c r="C42" i="25"/>
  <c r="D42" i="25"/>
  <c r="E42" i="25"/>
  <c r="A23" i="25"/>
  <c r="B23" i="25"/>
  <c r="D23" i="25"/>
  <c r="E23" i="25"/>
  <c r="A40" i="25"/>
  <c r="B40" i="25"/>
  <c r="C40" i="25"/>
  <c r="D40" i="25"/>
  <c r="E40" i="25"/>
  <c r="A41" i="25"/>
  <c r="B41" i="25"/>
  <c r="C41" i="25"/>
  <c r="D41" i="25"/>
  <c r="E41" i="25"/>
  <c r="A55" i="25"/>
  <c r="B55" i="25"/>
  <c r="C55" i="25"/>
  <c r="D55" i="25"/>
  <c r="E55" i="25"/>
  <c r="A37" i="25"/>
  <c r="B37" i="25"/>
  <c r="C37" i="25"/>
  <c r="D37" i="25"/>
  <c r="E37" i="25"/>
  <c r="A45" i="25"/>
  <c r="B45" i="25"/>
  <c r="C45" i="25"/>
  <c r="D45" i="25"/>
  <c r="E45" i="25"/>
  <c r="A20" i="25"/>
  <c r="B20" i="25"/>
  <c r="C20" i="25"/>
  <c r="D20" i="25"/>
  <c r="E20" i="25"/>
  <c r="A35" i="25"/>
  <c r="B35" i="25"/>
  <c r="C35" i="25"/>
  <c r="D35" i="25"/>
  <c r="E35" i="25"/>
  <c r="A39" i="25"/>
  <c r="B39" i="25"/>
  <c r="C39" i="25"/>
  <c r="D39" i="25"/>
  <c r="E39" i="25"/>
  <c r="A28" i="25"/>
  <c r="B28" i="25"/>
  <c r="C28" i="25"/>
  <c r="D28" i="25"/>
  <c r="E28" i="25"/>
  <c r="A43" i="25"/>
  <c r="B43" i="25"/>
  <c r="C43" i="25"/>
  <c r="D43" i="25"/>
  <c r="E43" i="25"/>
  <c r="A54" i="25"/>
  <c r="B54" i="25"/>
  <c r="C54" i="25"/>
  <c r="D54" i="25"/>
  <c r="E54" i="25"/>
  <c r="A27" i="25"/>
  <c r="B27" i="25"/>
  <c r="C27" i="25"/>
  <c r="D27" i="25"/>
  <c r="E27" i="25"/>
  <c r="A47" i="25"/>
  <c r="B47" i="25"/>
  <c r="C47" i="25"/>
  <c r="D47" i="25"/>
  <c r="E47" i="25"/>
  <c r="A26" i="25"/>
  <c r="B26" i="25"/>
  <c r="C26" i="25"/>
  <c r="D26" i="25"/>
  <c r="E26" i="25"/>
  <c r="A31" i="25"/>
  <c r="B31" i="25"/>
  <c r="C31" i="25"/>
  <c r="D31" i="25"/>
  <c r="E31" i="25"/>
  <c r="A50" i="25"/>
  <c r="B50" i="25"/>
  <c r="C50" i="25"/>
  <c r="D50" i="25"/>
  <c r="E50" i="25"/>
  <c r="A24" i="25"/>
  <c r="B24" i="25"/>
  <c r="C24" i="25"/>
  <c r="D24" i="25"/>
  <c r="E24" i="25"/>
  <c r="A49" i="25"/>
  <c r="B49" i="25"/>
  <c r="C49" i="25"/>
  <c r="D49" i="25"/>
  <c r="E49" i="25"/>
  <c r="A32" i="25"/>
  <c r="B32" i="25"/>
  <c r="C32" i="25"/>
  <c r="D32" i="25"/>
  <c r="E32" i="25"/>
  <c r="A56" i="25"/>
  <c r="B56" i="25"/>
  <c r="C56" i="25"/>
  <c r="D56" i="25"/>
  <c r="E56" i="25"/>
  <c r="A33" i="25"/>
  <c r="B33" i="25"/>
  <c r="C33" i="25"/>
  <c r="D33" i="25"/>
  <c r="E33" i="25"/>
  <c r="A53" i="25"/>
  <c r="B53" i="25"/>
  <c r="C53" i="25"/>
  <c r="D53" i="25"/>
  <c r="E53" i="25"/>
  <c r="A22" i="25"/>
  <c r="B22" i="25"/>
  <c r="C22" i="25"/>
  <c r="D22" i="25"/>
  <c r="E22" i="25"/>
  <c r="A44" i="25"/>
  <c r="B44" i="25"/>
  <c r="C44" i="25"/>
  <c r="D44" i="25"/>
  <c r="E44" i="25"/>
  <c r="A29" i="25"/>
  <c r="B29" i="25"/>
  <c r="C29" i="25"/>
  <c r="D29" i="25"/>
  <c r="E29" i="25"/>
  <c r="O58" i="26"/>
  <c r="M57" i="26"/>
  <c r="M58" i="26" s="1"/>
  <c r="E57" i="26"/>
  <c r="D57" i="26"/>
  <c r="V51" i="26"/>
  <c r="V34" i="26"/>
  <c r="V42" i="26"/>
  <c r="V53" i="26"/>
  <c r="V47" i="26"/>
  <c r="V49" i="26"/>
  <c r="V44" i="26"/>
  <c r="V36" i="26"/>
  <c r="V55" i="26"/>
  <c r="V41" i="26"/>
  <c r="V30" i="26"/>
  <c r="V33" i="26"/>
  <c r="V32" i="26"/>
  <c r="V39" i="26"/>
  <c r="V35" i="26"/>
  <c r="V38" i="26"/>
  <c r="V52" i="26"/>
  <c r="V50" i="26"/>
  <c r="V46" i="26"/>
  <c r="V56" i="26"/>
  <c r="V40" i="26"/>
  <c r="V43" i="26"/>
  <c r="V45" i="26"/>
  <c r="V29" i="26"/>
  <c r="V48" i="26"/>
  <c r="V31" i="26"/>
  <c r="V54" i="26"/>
  <c r="V37" i="26"/>
</calcChain>
</file>

<file path=xl/sharedStrings.xml><?xml version="1.0" encoding="utf-8"?>
<sst xmlns="http://schemas.openxmlformats.org/spreadsheetml/2006/main" count="454" uniqueCount="160">
  <si>
    <t>Kompletní vývoj celovečernío hraného filmu</t>
  </si>
  <si>
    <r>
      <t>Evidenční číslo výzvy:</t>
    </r>
    <r>
      <rPr>
        <sz val="9.5"/>
        <color rgb="FF000000"/>
        <rFont val="Arial"/>
        <family val="2"/>
      </rPr>
      <t xml:space="preserve">  2026-A-1-3-28</t>
    </r>
  </si>
  <si>
    <t>Cíle podpory audiovize:</t>
  </si>
  <si>
    <r>
      <t>Dotační kategorie:</t>
    </r>
    <r>
      <rPr>
        <sz val="9.5"/>
        <color rgb="FF000000"/>
        <rFont val="Arial"/>
        <family val="2"/>
      </rPr>
      <t xml:space="preserve"> Podpora kinematografie</t>
    </r>
  </si>
  <si>
    <t>1. Posílení stability producentských firem a podpora jejich dlouhodobé spolupráce s kreativními týmy.</t>
  </si>
  <si>
    <t>Dotační okruh: Vývoj českého audiovizuálního díla</t>
  </si>
  <si>
    <t>2. Podpora žánrové diverzity v české audiovizi.</t>
  </si>
  <si>
    <r>
      <t>Lhůta pro podávání žádostí:</t>
    </r>
    <r>
      <rPr>
        <sz val="9.5"/>
        <color rgb="FF000000"/>
        <rFont val="Arial"/>
        <family val="2"/>
      </rPr>
      <t xml:space="preserve"> 10. 2. 2026–10. 3. 2026</t>
    </r>
  </si>
  <si>
    <t>3. Podpora debutů a projektů pro různé cílové skupiny.</t>
  </si>
  <si>
    <r>
      <t>Finanční alokace:</t>
    </r>
    <r>
      <rPr>
        <sz val="9.5"/>
        <color rgb="FF000000"/>
        <rFont val="Arial"/>
        <family val="2"/>
      </rPr>
      <t xml:space="preserve"> 10 000 000 Kč</t>
    </r>
  </si>
  <si>
    <t>4. Podpora projektů pro lokální trh i pro mezinárodní distribuci.</t>
  </si>
  <si>
    <r>
      <t xml:space="preserve">Lhůta pro dokončení projektu: </t>
    </r>
    <r>
      <rPr>
        <sz val="9.5"/>
        <color rgb="FF000000"/>
        <rFont val="Arial"/>
        <family val="2"/>
      </rPr>
      <t xml:space="preserve">dle žádosti, nejpozději však do 31. 12. 2029
</t>
    </r>
  </si>
  <si>
    <t>5. Navýšení rozpočtů projektů ve vývoji skrze kofinancování z evropských i lokálních zdrojů.</t>
  </si>
  <si>
    <r>
      <t xml:space="preserve">Forma podpory: </t>
    </r>
    <r>
      <rPr>
        <sz val="9.5"/>
        <rFont val="Arial"/>
        <family val="2"/>
        <charset val="238"/>
      </rPr>
      <t>investiční dotace</t>
    </r>
  </si>
  <si>
    <t>Specifikace dotačního okruhu</t>
  </si>
  <si>
    <t>Podpora je určena pro vývoj celovečerního hraného kinematografického díla (ve smyslu § 2 odst. 1 písm. b)
zákona o audiovizi), které je českým audiovizuálním dílem (ve smyslu § 2 odst. 1 písm. i) zákona o audiovizi) a
jehož součástí je vypracování konečné verze scénáře, moodboard, vytvoření plánu výroby a jeho
předpokládaného zajištění.</t>
  </si>
  <si>
    <t>Celovečerním audiovizuálním dílem se pro účely Státního fondu audiovize rozumí dílo
se stopáží delší než 60 minut.</t>
  </si>
  <si>
    <t>Rada deklaruje, že v této výzvě neurčuje specificky podporu režijních a producentských debutů.</t>
  </si>
  <si>
    <t>evidenční číslo projektu</t>
  </si>
  <si>
    <t>název žadatele</t>
  </si>
  <si>
    <t>název projektu</t>
  </si>
  <si>
    <t>celkový rozpočet projektu</t>
  </si>
  <si>
    <t>požadovaná podpora</t>
  </si>
  <si>
    <t>bodové hodnocení dle tvůrčího a realizačního testu</t>
  </si>
  <si>
    <t>bodové hodnocení Rada</t>
  </si>
  <si>
    <t>výše podpory</t>
  </si>
  <si>
    <t>žadatel – komplexní dílo ano/ne</t>
  </si>
  <si>
    <t>Rada – komplexní dílo ano/ne</t>
  </si>
  <si>
    <t>žadatel – náročné audiovizuální dílo
ano/ne</t>
  </si>
  <si>
    <t>žadatel – max. intenzita veřejné podpory %</t>
  </si>
  <si>
    <t>Rada – max. intenzita veřejné podpory %</t>
  </si>
  <si>
    <t>žadatel – datum dokončení projektu</t>
  </si>
  <si>
    <t>Rada – lhůta pro dokončení</t>
  </si>
  <si>
    <t>maximální podíl podpory na celkových nákladech projektu</t>
  </si>
  <si>
    <t>tvůrčí kritéria</t>
  </si>
  <si>
    <t>realizační kritéria</t>
  </si>
  <si>
    <t>Relevance projektu k výzvě</t>
  </si>
  <si>
    <t>Potenciál pro publikum</t>
  </si>
  <si>
    <t>Relevance k předchozí činnosti žadatele</t>
  </si>
  <si>
    <t>Kreativní tým</t>
  </si>
  <si>
    <t>Realizační strategie a ekonomika projektu</t>
  </si>
  <si>
    <t>Udržitelnost</t>
  </si>
  <si>
    <t>0–30</t>
  </si>
  <si>
    <t>0–10</t>
  </si>
  <si>
    <t>0–20</t>
  </si>
  <si>
    <t>0–25</t>
  </si>
  <si>
    <t>0–5</t>
  </si>
  <si>
    <t>601-2026</t>
  </si>
  <si>
    <t>CINEART TV PRAGUE s.r.o.</t>
  </si>
  <si>
    <t>Mistr Blecha</t>
  </si>
  <si>
    <t>603-2026</t>
  </si>
  <si>
    <t>Bedna Films s.r.o.</t>
  </si>
  <si>
    <t>BICAN</t>
  </si>
  <si>
    <t xml:space="preserve">604-2026 </t>
  </si>
  <si>
    <t>The Seagull Films s.r.o.</t>
  </si>
  <si>
    <t>Malé štěstí/A Small Luck</t>
  </si>
  <si>
    <t>606-2026</t>
  </si>
  <si>
    <t>SILVER SCREEN s.r.o.</t>
  </si>
  <si>
    <t>Pět přání pana Murraye McBridea</t>
  </si>
  <si>
    <t>607-2026</t>
  </si>
  <si>
    <t>LUMINAR Film s.r.o.</t>
  </si>
  <si>
    <t>Taxikářův syn</t>
  </si>
  <si>
    <t>608-2026</t>
  </si>
  <si>
    <t>Punk Film s.r.o.</t>
  </si>
  <si>
    <t>Všechny živly</t>
  </si>
  <si>
    <t>609-2026</t>
  </si>
  <si>
    <t>Beginner´s Mind s.r.o.</t>
  </si>
  <si>
    <t>Odřená kolena</t>
  </si>
  <si>
    <t>610-2026</t>
  </si>
  <si>
    <t>Bionaut s.r.o.</t>
  </si>
  <si>
    <t>První pouto (vývoj)</t>
  </si>
  <si>
    <t>613-2026</t>
  </si>
  <si>
    <t>IN Film Praha spol. s r.o.</t>
  </si>
  <si>
    <t>Sidonie</t>
  </si>
  <si>
    <t>614-2026</t>
  </si>
  <si>
    <t>Hey, You</t>
  </si>
  <si>
    <t>615-2026</t>
  </si>
  <si>
    <t>Cinémotif Films s.r.o.</t>
  </si>
  <si>
    <t>Krystaly - vývoj</t>
  </si>
  <si>
    <t>616-2026</t>
  </si>
  <si>
    <t>Xova Film s.r.o.</t>
  </si>
  <si>
    <t>V očekávání</t>
  </si>
  <si>
    <t>617-2026</t>
  </si>
  <si>
    <t>Strong images s.r.o.</t>
  </si>
  <si>
    <t>Pod šťastnou hvězdou</t>
  </si>
  <si>
    <t>620-2026</t>
  </si>
  <si>
    <t>FRESH LOBSTER s.r.o.</t>
  </si>
  <si>
    <t>Uroboros</t>
  </si>
  <si>
    <t>621-2026</t>
  </si>
  <si>
    <t>Shore points s.r.o.</t>
  </si>
  <si>
    <t>Ema mele maso</t>
  </si>
  <si>
    <t>622-2026</t>
  </si>
  <si>
    <t>nutprodukce, s.r.o.</t>
  </si>
  <si>
    <t>Přenášet hory</t>
  </si>
  <si>
    <t>624-2026</t>
  </si>
  <si>
    <t>Off Beat Films s.r.o.</t>
  </si>
  <si>
    <t>Cold feet</t>
  </si>
  <si>
    <t>625-2026</t>
  </si>
  <si>
    <t>Její hlas (Ema Destinn)</t>
  </si>
  <si>
    <t>626-2026</t>
  </si>
  <si>
    <t>NOCHI FILM s.r.o.</t>
  </si>
  <si>
    <t>Tenhle pokoj se nedá sníst</t>
  </si>
  <si>
    <t>627-2026</t>
  </si>
  <si>
    <t>Hladomor</t>
  </si>
  <si>
    <t>628-2026</t>
  </si>
  <si>
    <t>endorfilm s.r.o.</t>
  </si>
  <si>
    <t>Eneolit</t>
  </si>
  <si>
    <t>629-2026</t>
  </si>
  <si>
    <t>Silk Films s.r.o.</t>
  </si>
  <si>
    <t>Get Lucky</t>
  </si>
  <si>
    <t>630-2026</t>
  </si>
  <si>
    <t>MasterFilm s.r.o.</t>
  </si>
  <si>
    <t>Bachyně</t>
  </si>
  <si>
    <t>631-2026</t>
  </si>
  <si>
    <t>Spirit Hunter</t>
  </si>
  <si>
    <t>633-2026</t>
  </si>
  <si>
    <t>Breathe Film s.r.o.</t>
  </si>
  <si>
    <t>Dýchej za mě</t>
  </si>
  <si>
    <t>635-2026</t>
  </si>
  <si>
    <t>Kuli Film s.r.o.</t>
  </si>
  <si>
    <t>AŽ PŘIJDE SATAN</t>
  </si>
  <si>
    <t>636-2026</t>
  </si>
  <si>
    <t>Frame Films s.r.o.</t>
  </si>
  <si>
    <t>Barbucha</t>
  </si>
  <si>
    <t>637-2026</t>
  </si>
  <si>
    <t>Filmofon s.r.o.</t>
  </si>
  <si>
    <t>Továrna na Absolutno</t>
  </si>
  <si>
    <t>638-2026</t>
  </si>
  <si>
    <t>nukleon frame, s.r.o.</t>
  </si>
  <si>
    <t>Přestupný rok</t>
  </si>
  <si>
    <t>639-2026</t>
  </si>
  <si>
    <t>Mihotavé moře (The Shimmering Sea)</t>
  </si>
  <si>
    <t>641-2026</t>
  </si>
  <si>
    <t>TVORBA films, s.r.o.</t>
  </si>
  <si>
    <t>Útočiště</t>
  </si>
  <si>
    <t>642-2026</t>
  </si>
  <si>
    <t>Other stories s.r.o.</t>
  </si>
  <si>
    <t>Mezi bestiemi (Running with Beasts)</t>
  </si>
  <si>
    <t>643-2026</t>
  </si>
  <si>
    <t>Breathless Films s.r.o.</t>
  </si>
  <si>
    <t>Hlubina</t>
  </si>
  <si>
    <t>644-2026</t>
  </si>
  <si>
    <t>Anachromax Film s.r.o.</t>
  </si>
  <si>
    <t xml:space="preserve">Kámen v botě </t>
  </si>
  <si>
    <t>646-2026</t>
  </si>
  <si>
    <t>MIRACLE FILM s.r.o.</t>
  </si>
  <si>
    <t xml:space="preserve">Proč se neusmíváš? </t>
  </si>
  <si>
    <t>647-2026</t>
  </si>
  <si>
    <t>KOZA Film, s.r.o.</t>
  </si>
  <si>
    <t>Když nevíš, co říct, řekni pravdu</t>
  </si>
  <si>
    <t>648-2026</t>
  </si>
  <si>
    <t>D1 FILM s.r.o.</t>
  </si>
  <si>
    <t>Jednooký Jan</t>
  </si>
  <si>
    <t>zbývá</t>
  </si>
  <si>
    <t>ano</t>
  </si>
  <si>
    <t>ne</t>
  </si>
  <si>
    <t>ano – 30%</t>
  </si>
  <si>
    <t>Rada – náročné audiovizuální dílo
ano/ne</t>
  </si>
  <si>
    <t>Projekty výzvy budou na základě usnesení č. 114A/2026 hrazeny ze státní dotace 2025.</t>
  </si>
  <si>
    <t>Kompletní vývoj celovečerního hraného filmu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</si>
</sst>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405]d\.\ mmmm\ yyyy;@"/>
    <numFmt numFmtId="166" formatCode="d/m/yyyy;@"/>
  </numFmts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8"/>
      <name val="Arial"/>
      <family val="2"/>
      <charset val="238"/>
    </font>
    <font>
      <sz val="9.5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.5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sz val="8"/>
      <name val="Calibri"/>
      <family val="2"/>
      <charset val="238"/>
      <scheme val="minor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/>
      <top/>
      <bottom style="thin">
        <color rgb="FFB4B4B4"/>
      </bottom>
      <diagonal/>
    </border>
    <border>
      <left/>
      <right/>
      <top/>
      <bottom style="thin">
        <color rgb="FFB4B4B4"/>
      </bottom>
      <diagonal/>
    </border>
    <border>
      <left/>
      <right/>
      <top style="thin">
        <color rgb="FFB4B4B4"/>
      </top>
      <bottom/>
      <diagonal/>
    </border>
    <border>
      <left/>
      <right/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/>
      <diagonal/>
    </border>
    <border>
      <left style="thin">
        <color rgb="FFB4B4B4"/>
      </left>
      <right/>
      <top/>
      <bottom/>
      <diagonal/>
    </border>
    <border>
      <left style="thin">
        <color rgb="FFB4B4B4"/>
      </left>
      <right style="thin">
        <color rgb="FFB4B4B4"/>
      </right>
      <top/>
      <bottom/>
      <diagonal/>
    </border>
    <border>
      <left style="thin">
        <color rgb="FFB4B4B4"/>
      </left>
      <right style="thin">
        <color rgb="FFB4B4B4"/>
      </right>
      <top/>
      <bottom style="thin">
        <color rgb="FFB4B4B4"/>
      </bottom>
      <diagonal/>
    </border>
    <border>
      <left style="thin">
        <color rgb="FFB4B4B4"/>
      </left>
      <right style="thin">
        <color rgb="FFB4B4B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B4B4B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7" fillId="0" borderId="0" applyFill="0" applyProtection="0"/>
    <xf numFmtId="9" fontId="4" fillId="0" borderId="0" applyFont="0" applyFill="0" applyBorder="0" applyAlignment="0" applyProtection="0"/>
    <xf numFmtId="0" fontId="12" fillId="0" borderId="0" applyFill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3" fontId="5" fillId="2" borderId="0" xfId="0" applyNumberFormat="1" applyFont="1" applyFill="1" applyAlignment="1">
      <alignment horizontal="right" vertical="top"/>
    </xf>
    <xf numFmtId="3" fontId="5" fillId="2" borderId="0" xfId="0" applyNumberFormat="1" applyFont="1" applyFill="1" applyAlignment="1">
      <alignment horizontal="left" vertical="top"/>
    </xf>
    <xf numFmtId="2" fontId="3" fillId="0" borderId="2" xfId="0" applyNumberFormat="1" applyFont="1" applyBorder="1" applyAlignment="1">
      <alignment horizontal="left" vertical="top"/>
    </xf>
    <xf numFmtId="3" fontId="3" fillId="0" borderId="2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vertical="top" wrapText="1"/>
    </xf>
    <xf numFmtId="0" fontId="8" fillId="2" borderId="0" xfId="0" applyFont="1" applyFill="1" applyAlignment="1">
      <alignment horizontal="left" vertical="top"/>
    </xf>
    <xf numFmtId="165" fontId="3" fillId="2" borderId="0" xfId="0" applyNumberFormat="1" applyFont="1" applyFill="1" applyAlignment="1">
      <alignment horizontal="left" vertical="top"/>
    </xf>
    <xf numFmtId="165" fontId="3" fillId="2" borderId="6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10" fillId="0" borderId="1" xfId="0" applyFont="1" applyBorder="1"/>
    <xf numFmtId="0" fontId="10" fillId="2" borderId="1" xfId="0" applyFont="1" applyFill="1" applyBorder="1"/>
    <xf numFmtId="0" fontId="3" fillId="2" borderId="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left" vertical="top"/>
    </xf>
    <xf numFmtId="2" fontId="3" fillId="0" borderId="14" xfId="0" applyNumberFormat="1" applyFont="1" applyBorder="1" applyAlignment="1">
      <alignment horizontal="left" vertical="top"/>
    </xf>
    <xf numFmtId="9" fontId="3" fillId="2" borderId="1" xfId="0" applyNumberFormat="1" applyFont="1" applyFill="1" applyBorder="1" applyAlignment="1">
      <alignment horizontal="center" vertical="top"/>
    </xf>
    <xf numFmtId="166" fontId="3" fillId="2" borderId="3" xfId="0" applyNumberFormat="1" applyFont="1" applyFill="1" applyBorder="1" applyAlignment="1">
      <alignment horizontal="center" vertical="top"/>
    </xf>
    <xf numFmtId="3" fontId="3" fillId="2" borderId="9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6" fillId="0" borderId="15" xfId="0" applyFont="1" applyBorder="1"/>
    <xf numFmtId="0" fontId="6" fillId="0" borderId="15" xfId="0" applyFont="1" applyBorder="1" applyAlignment="1">
      <alignment horizontal="center"/>
    </xf>
    <xf numFmtId="9" fontId="6" fillId="0" borderId="15" xfId="0" applyNumberFormat="1" applyFont="1" applyBorder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0" fontId="6" fillId="0" borderId="16" xfId="0" applyFont="1" applyBorder="1"/>
    <xf numFmtId="14" fontId="6" fillId="0" borderId="15" xfId="0" applyNumberFormat="1" applyFont="1" applyBorder="1" applyAlignment="1">
      <alignment horizontal="center"/>
    </xf>
    <xf numFmtId="0" fontId="3" fillId="0" borderId="15" xfId="0" applyFont="1" applyBorder="1"/>
    <xf numFmtId="0" fontId="6" fillId="0" borderId="16" xfId="0" applyFont="1" applyBorder="1" applyAlignment="1">
      <alignment horizontal="center"/>
    </xf>
    <xf numFmtId="9" fontId="6" fillId="0" borderId="16" xfId="0" applyNumberFormat="1" applyFont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9" fontId="3" fillId="2" borderId="3" xfId="3" applyFont="1" applyFill="1" applyBorder="1" applyAlignment="1">
      <alignment horizontal="center" vertical="top"/>
    </xf>
    <xf numFmtId="3" fontId="9" fillId="0" borderId="15" xfId="0" applyNumberFormat="1" applyFont="1" applyBorder="1"/>
    <xf numFmtId="3" fontId="9" fillId="0" borderId="16" xfId="0" applyNumberFormat="1" applyFont="1" applyBorder="1"/>
    <xf numFmtId="3" fontId="10" fillId="0" borderId="1" xfId="0" applyNumberFormat="1" applyFont="1" applyBorder="1"/>
    <xf numFmtId="3" fontId="10" fillId="2" borderId="1" xfId="0" applyNumberFormat="1" applyFont="1" applyFill="1" applyBorder="1"/>
    <xf numFmtId="0" fontId="8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2" fontId="1" fillId="2" borderId="3" xfId="0" applyNumberFormat="1" applyFont="1" applyFill="1" applyBorder="1" applyAlignment="1">
      <alignment horizontal="left" vertical="top" wrapText="1"/>
    </xf>
    <xf numFmtId="2" fontId="1" fillId="2" borderId="11" xfId="0" applyNumberFormat="1" applyFont="1" applyFill="1" applyBorder="1" applyAlignment="1">
      <alignment horizontal="left" vertical="top" wrapText="1"/>
    </xf>
    <xf numFmtId="2" fontId="1" fillId="2" borderId="12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165" fontId="1" fillId="2" borderId="3" xfId="0" applyNumberFormat="1" applyFont="1" applyFill="1" applyBorder="1" applyAlignment="1">
      <alignment horizontal="left" vertical="top" wrapText="1"/>
    </xf>
    <xf numFmtId="165" fontId="1" fillId="2" borderId="11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5">
    <cellStyle name="Čárka 2" xfId="1" xr:uid="{00000000-0005-0000-0000-000000000000}"/>
    <cellStyle name="Normální" xfId="0" builtinId="0"/>
    <cellStyle name="Normální 2" xfId="2" xr:uid="{1186FFC1-50D8-41A4-837A-E340FC74D25E}"/>
    <cellStyle name="Normální 3" xfId="4" xr:uid="{6338D873-7D90-4D2E-B174-F114B4B6F965}"/>
    <cellStyle name="Procenta" xfId="3" builtinId="5"/>
  </cellStyles>
  <dxfs count="0"/>
  <tableStyles count="0" defaultTableStyle="TableStyleMedium2" defaultPivotStyle="PivotStyleLight16"/>
  <colors>
    <mruColors>
      <color rgb="FFB4B4B4"/>
      <color rgb="FFFE08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fkcz.sharepoint.com/sites/OKA128/Shared%20Documents/Tajemnick&#225;%20sekce%20OKA/01_Rady/01_KMG_rada/Jedn&#225;n&#237;%202026/6.%20jedn&#225;n&#237;%2010.%20-%2012.%206.%202026/Barevna_tab_2026-A-1-3-28_Kompletni_vyvoj_celovecerniho_hraneho_filmu_N1.xlsx" TargetMode="External"/><Relationship Id="rId2" Type="http://schemas.microsoft.com/office/2019/04/relationships/externalLinkLongPath" Target="/sites/OKA128/Shared%20Documents/Tajemnick&#225;%20sekce%20OKA/01_Rady/01_KMG_rada/Jedn&#225;n&#237;%202026/6.%20jedn&#225;n&#237;%2010.%20-%2012.%206.%202026/Barevna_tab_2026-A-1-3-28_Kompletni_vyvoj_celovecerniho_hraneho_filmu_N1.xlsx?D85F7089" TargetMode="External"/><Relationship Id="rId1" Type="http://schemas.openxmlformats.org/officeDocument/2006/relationships/externalLinkPath" Target="file:///\\D85F7089\Barevna_tab_2026-A-1-3-28_Kompletni_vyvoj_celovecerniho_hraneho_filmu_N1.xlsx" TargetMode="External"/><Relationship Id="rId4" Type="http://schemas.openxmlformats.org/officeDocument/2006/relationships/externalLinkPath" Target="../Barevna_tab_2026-A-1-3-28_Kompletni_vyvoj_celovecerniho_hraneho_filmu_N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Komplet_vyvoj_celovecerni_h"/>
      <sheetName val="PBa"/>
      <sheetName val="PBi"/>
      <sheetName val="LO"/>
      <sheetName val="JS"/>
      <sheetName val="LW"/>
    </sheetNames>
    <sheetDataSet>
      <sheetData sheetId="0">
        <row r="20">
          <cell r="N20">
            <v>1250000</v>
          </cell>
        </row>
        <row r="21">
          <cell r="N21">
            <v>1250000</v>
          </cell>
        </row>
        <row r="22">
          <cell r="N22">
            <v>1140000</v>
          </cell>
        </row>
        <row r="23">
          <cell r="N23">
            <v>800000</v>
          </cell>
        </row>
        <row r="24">
          <cell r="N24">
            <v>1185000</v>
          </cell>
        </row>
        <row r="25">
          <cell r="N25">
            <v>1125000</v>
          </cell>
        </row>
        <row r="26">
          <cell r="N26">
            <v>750000</v>
          </cell>
        </row>
        <row r="27">
          <cell r="N27">
            <v>1250000</v>
          </cell>
        </row>
        <row r="28">
          <cell r="N28">
            <v>1250000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6F6A-84EB-7147-8B1A-16F0D0FA5D0A}">
  <sheetPr>
    <pageSetUpPr fitToPage="1"/>
  </sheetPr>
  <dimension ref="A1:V59"/>
  <sheetViews>
    <sheetView tabSelected="1" zoomScale="80" zoomScaleNormal="8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3" width="14.453125" style="2" customWidth="1"/>
    <col min="14" max="19" width="13.453125" style="2" customWidth="1"/>
    <col min="20" max="20" width="15.453125" style="14" customWidth="1"/>
    <col min="21" max="22" width="13.453125" style="14" customWidth="1"/>
    <col min="23" max="16384" width="9.1796875" style="2"/>
  </cols>
  <sheetData>
    <row r="1" spans="1:22" ht="38.25" customHeight="1" x14ac:dyDescent="0.35">
      <c r="A1" s="1" t="s">
        <v>159</v>
      </c>
    </row>
    <row r="2" spans="1:22" ht="15" customHeight="1" x14ac:dyDescent="0.35">
      <c r="A2" s="13" t="s">
        <v>1</v>
      </c>
      <c r="D2" s="3" t="s">
        <v>2</v>
      </c>
    </row>
    <row r="3" spans="1:22" ht="15" customHeight="1" x14ac:dyDescent="0.25">
      <c r="A3" s="1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4"/>
      <c r="M3" s="54"/>
    </row>
    <row r="4" spans="1:22" ht="15" customHeight="1" x14ac:dyDescent="0.25">
      <c r="A4" s="3" t="s">
        <v>5</v>
      </c>
      <c r="D4" s="55" t="s">
        <v>6</v>
      </c>
      <c r="E4" s="55"/>
      <c r="F4" s="55"/>
      <c r="G4" s="55"/>
      <c r="H4" s="55"/>
      <c r="I4" s="55"/>
      <c r="J4" s="55"/>
      <c r="K4" s="55"/>
      <c r="L4" s="55"/>
      <c r="M4" s="55"/>
    </row>
    <row r="5" spans="1:22" ht="15" customHeight="1" x14ac:dyDescent="0.25">
      <c r="A5" s="13" t="s">
        <v>7</v>
      </c>
      <c r="D5" s="55" t="s">
        <v>8</v>
      </c>
      <c r="E5" s="55"/>
      <c r="F5" s="55"/>
      <c r="G5" s="55"/>
      <c r="H5" s="55"/>
      <c r="I5" s="55"/>
      <c r="J5" s="55"/>
      <c r="K5" s="55"/>
      <c r="L5" s="55"/>
      <c r="M5" s="55"/>
    </row>
    <row r="6" spans="1:22" ht="15" customHeight="1" x14ac:dyDescent="0.25">
      <c r="A6" s="13" t="s">
        <v>9</v>
      </c>
      <c r="D6" s="55" t="s">
        <v>10</v>
      </c>
      <c r="E6" s="55"/>
      <c r="F6" s="55"/>
      <c r="G6" s="55"/>
      <c r="H6" s="55"/>
      <c r="I6" s="55"/>
      <c r="J6" s="55"/>
      <c r="K6" s="55"/>
      <c r="L6" s="55"/>
      <c r="M6" s="55"/>
    </row>
    <row r="7" spans="1:22" ht="15" customHeight="1" x14ac:dyDescent="0.25">
      <c r="A7" s="48" t="s">
        <v>11</v>
      </c>
      <c r="B7" s="48"/>
      <c r="C7" s="48"/>
      <c r="D7" s="21" t="s">
        <v>12</v>
      </c>
      <c r="E7" s="16"/>
      <c r="F7" s="16"/>
      <c r="G7" s="16"/>
      <c r="H7" s="16"/>
      <c r="I7" s="16"/>
      <c r="J7" s="16"/>
      <c r="K7" s="16"/>
      <c r="L7" s="16"/>
      <c r="M7" s="16"/>
    </row>
    <row r="8" spans="1:22" ht="15" customHeight="1" x14ac:dyDescent="0.35">
      <c r="A8" s="3" t="s">
        <v>13</v>
      </c>
      <c r="B8" s="19"/>
      <c r="C8" s="19"/>
    </row>
    <row r="9" spans="1:22" ht="15" customHeight="1" x14ac:dyDescent="0.35">
      <c r="A9" s="3"/>
      <c r="B9" s="19"/>
      <c r="C9" s="19"/>
    </row>
    <row r="10" spans="1:22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  <c r="M10" s="18"/>
    </row>
    <row r="11" spans="1:22" ht="57" customHeight="1" x14ac:dyDescent="0.35">
      <c r="D11" s="59" t="s">
        <v>15</v>
      </c>
      <c r="E11" s="59"/>
      <c r="F11" s="59"/>
      <c r="G11" s="59"/>
      <c r="H11" s="59"/>
      <c r="I11" s="59"/>
      <c r="J11" s="59"/>
      <c r="K11" s="59"/>
      <c r="L11" s="59"/>
      <c r="M11" s="59"/>
    </row>
    <row r="12" spans="1:22" ht="32" customHeight="1" x14ac:dyDescent="0.35">
      <c r="D12" s="59" t="s">
        <v>16</v>
      </c>
      <c r="E12" s="59"/>
      <c r="F12" s="59"/>
      <c r="G12" s="59"/>
      <c r="H12" s="59"/>
      <c r="I12" s="59"/>
      <c r="J12" s="59"/>
      <c r="K12" s="59"/>
      <c r="L12" s="59"/>
      <c r="M12" s="59"/>
    </row>
    <row r="13" spans="1:22" ht="15" customHeight="1" x14ac:dyDescent="0.35">
      <c r="D13" s="59" t="s">
        <v>17</v>
      </c>
      <c r="E13" s="60"/>
      <c r="F13" s="60"/>
      <c r="G13" s="60"/>
      <c r="H13" s="60"/>
      <c r="I13" s="60"/>
      <c r="J13" s="60"/>
      <c r="K13" s="60"/>
      <c r="L13" s="60"/>
      <c r="M13" s="60"/>
    </row>
    <row r="14" spans="1:22" ht="15" customHeight="1" x14ac:dyDescent="0.35">
      <c r="D14" s="61" t="s">
        <v>158</v>
      </c>
      <c r="E14" s="60"/>
      <c r="F14" s="60"/>
      <c r="G14" s="60"/>
      <c r="H14" s="60"/>
      <c r="I14" s="60"/>
      <c r="J14" s="60"/>
      <c r="K14" s="60"/>
      <c r="L14" s="60"/>
      <c r="M14" s="60"/>
    </row>
    <row r="15" spans="1:22" ht="15" customHeight="1" x14ac:dyDescent="0.35">
      <c r="A15" s="3"/>
      <c r="G15" s="3"/>
      <c r="H15" s="3"/>
      <c r="I15" s="3"/>
      <c r="M15" s="11"/>
    </row>
    <row r="16" spans="1:22" ht="15" customHeight="1" x14ac:dyDescent="0.35">
      <c r="A16" s="51" t="s">
        <v>18</v>
      </c>
      <c r="B16" s="51" t="s">
        <v>19</v>
      </c>
      <c r="C16" s="51" t="s">
        <v>20</v>
      </c>
      <c r="D16" s="51" t="s">
        <v>21</v>
      </c>
      <c r="E16" s="56" t="s">
        <v>22</v>
      </c>
      <c r="F16" s="49" t="s">
        <v>23</v>
      </c>
      <c r="G16" s="50"/>
      <c r="H16" s="50"/>
      <c r="I16" s="50"/>
      <c r="J16" s="50"/>
      <c r="K16" s="50"/>
      <c r="L16" s="51" t="s">
        <v>24</v>
      </c>
      <c r="M16" s="51" t="s">
        <v>25</v>
      </c>
      <c r="N16" s="51" t="s">
        <v>26</v>
      </c>
      <c r="O16" s="51" t="s">
        <v>27</v>
      </c>
      <c r="P16" s="51" t="s">
        <v>28</v>
      </c>
      <c r="Q16" s="62" t="s">
        <v>157</v>
      </c>
      <c r="R16" s="62" t="s">
        <v>29</v>
      </c>
      <c r="S16" s="62" t="s">
        <v>30</v>
      </c>
      <c r="T16" s="64" t="s">
        <v>31</v>
      </c>
      <c r="U16" s="64" t="s">
        <v>32</v>
      </c>
      <c r="V16" s="64" t="s">
        <v>33</v>
      </c>
    </row>
    <row r="17" spans="1:22" ht="14.75" customHeight="1" x14ac:dyDescent="0.35">
      <c r="A17" s="52"/>
      <c r="B17" s="52"/>
      <c r="C17" s="52"/>
      <c r="D17" s="52"/>
      <c r="E17" s="57"/>
      <c r="F17" s="66" t="s">
        <v>34</v>
      </c>
      <c r="G17" s="67"/>
      <c r="H17" s="68" t="s">
        <v>35</v>
      </c>
      <c r="I17" s="69"/>
      <c r="J17" s="69"/>
      <c r="K17" s="69"/>
      <c r="L17" s="52"/>
      <c r="M17" s="52"/>
      <c r="N17" s="52"/>
      <c r="O17" s="52"/>
      <c r="P17" s="71"/>
      <c r="Q17" s="63"/>
      <c r="R17" s="63"/>
      <c r="S17" s="63"/>
      <c r="T17" s="65"/>
      <c r="U17" s="65"/>
      <c r="V17" s="65"/>
    </row>
    <row r="18" spans="1:22" ht="78" customHeight="1" x14ac:dyDescent="0.35">
      <c r="A18" s="52"/>
      <c r="B18" s="52"/>
      <c r="C18" s="52"/>
      <c r="D18" s="52"/>
      <c r="E18" s="57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3"/>
      <c r="M18" s="52"/>
      <c r="N18" s="52"/>
      <c r="O18" s="52"/>
      <c r="P18" s="71"/>
      <c r="Q18" s="63"/>
      <c r="R18" s="63"/>
      <c r="S18" s="63"/>
      <c r="T18" s="65"/>
      <c r="U18" s="65"/>
      <c r="V18" s="65"/>
    </row>
    <row r="19" spans="1:22" ht="31.25" customHeight="1" x14ac:dyDescent="0.35">
      <c r="A19" s="53"/>
      <c r="B19" s="53"/>
      <c r="C19" s="53"/>
      <c r="D19" s="53"/>
      <c r="E19" s="58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  <c r="M19" s="70"/>
      <c r="N19" s="53"/>
      <c r="O19" s="53"/>
      <c r="P19" s="72"/>
      <c r="Q19" s="63"/>
      <c r="R19" s="63"/>
      <c r="S19" s="63"/>
      <c r="T19" s="65"/>
      <c r="U19" s="65"/>
      <c r="V19" s="65"/>
    </row>
    <row r="20" spans="1:22" ht="12.75" customHeight="1" x14ac:dyDescent="0.25">
      <c r="A20" s="32" t="s">
        <v>99</v>
      </c>
      <c r="B20" s="32" t="s">
        <v>100</v>
      </c>
      <c r="C20" s="32" t="s">
        <v>101</v>
      </c>
      <c r="D20" s="44">
        <v>3754000</v>
      </c>
      <c r="E20" s="44">
        <v>1250000</v>
      </c>
      <c r="F20" s="7">
        <v>26.8</v>
      </c>
      <c r="G20" s="7">
        <v>6.4</v>
      </c>
      <c r="H20" s="7">
        <v>18</v>
      </c>
      <c r="I20" s="7">
        <v>19.2</v>
      </c>
      <c r="J20" s="7">
        <v>9</v>
      </c>
      <c r="K20" s="7">
        <v>5</v>
      </c>
      <c r="L20" s="27">
        <v>84.4</v>
      </c>
      <c r="M20" s="8">
        <f>[1]Komplet_vyvoj_celovecerni_h!N20</f>
        <v>1250000</v>
      </c>
      <c r="N20" s="33" t="s">
        <v>155</v>
      </c>
      <c r="O20" s="24" t="s">
        <v>155</v>
      </c>
      <c r="P20" s="33" t="s">
        <v>154</v>
      </c>
      <c r="Q20" s="24" t="s">
        <v>154</v>
      </c>
      <c r="R20" s="34">
        <v>0.86</v>
      </c>
      <c r="S20" s="28">
        <v>0.9</v>
      </c>
      <c r="T20" s="37">
        <v>46812</v>
      </c>
      <c r="U20" s="35">
        <v>47483</v>
      </c>
      <c r="V20" s="43">
        <f>M20/(0.8*D20)</f>
        <v>0.41622269579115612</v>
      </c>
    </row>
    <row r="21" spans="1:22" ht="12.75" customHeight="1" x14ac:dyDescent="0.25">
      <c r="A21" s="32" t="s">
        <v>138</v>
      </c>
      <c r="B21" s="32" t="s">
        <v>139</v>
      </c>
      <c r="C21" s="32" t="s">
        <v>140</v>
      </c>
      <c r="D21" s="44">
        <v>2475000</v>
      </c>
      <c r="E21" s="44">
        <v>1250000</v>
      </c>
      <c r="F21" s="7">
        <v>26.4</v>
      </c>
      <c r="G21" s="7">
        <v>7.2</v>
      </c>
      <c r="H21" s="7">
        <v>17</v>
      </c>
      <c r="I21" s="7">
        <v>20</v>
      </c>
      <c r="J21" s="7">
        <v>8</v>
      </c>
      <c r="K21" s="7">
        <v>5</v>
      </c>
      <c r="L21" s="27">
        <v>83.6</v>
      </c>
      <c r="M21" s="8">
        <f>[1]Komplet_vyvoj_celovecerni_h!N21</f>
        <v>1250000</v>
      </c>
      <c r="N21" s="33" t="s">
        <v>155</v>
      </c>
      <c r="O21" s="24" t="s">
        <v>155</v>
      </c>
      <c r="P21" s="33" t="s">
        <v>154</v>
      </c>
      <c r="Q21" s="24" t="s">
        <v>154</v>
      </c>
      <c r="R21" s="34">
        <v>0.51</v>
      </c>
      <c r="S21" s="28">
        <v>0.9</v>
      </c>
      <c r="T21" s="35">
        <v>47483</v>
      </c>
      <c r="U21" s="35">
        <v>47483</v>
      </c>
      <c r="V21" s="43">
        <f t="shared" ref="V21:V28" si="0">M21/(0.8*D21)</f>
        <v>0.63131313131313127</v>
      </c>
    </row>
    <row r="22" spans="1:22" ht="12.75" customHeight="1" x14ac:dyDescent="0.25">
      <c r="A22" s="32" t="s">
        <v>121</v>
      </c>
      <c r="B22" s="36" t="s">
        <v>122</v>
      </c>
      <c r="C22" s="32" t="s">
        <v>123</v>
      </c>
      <c r="D22" s="44">
        <v>2276000</v>
      </c>
      <c r="E22" s="44">
        <v>1140000</v>
      </c>
      <c r="F22" s="7">
        <v>24.6</v>
      </c>
      <c r="G22" s="7">
        <v>7.6</v>
      </c>
      <c r="H22" s="7">
        <v>17</v>
      </c>
      <c r="I22" s="7">
        <v>20</v>
      </c>
      <c r="J22" s="7">
        <v>9</v>
      </c>
      <c r="K22" s="7">
        <v>5</v>
      </c>
      <c r="L22" s="27">
        <v>83.2</v>
      </c>
      <c r="M22" s="8">
        <f>[1]Komplet_vyvoj_celovecerni_h!N22</f>
        <v>1140000</v>
      </c>
      <c r="N22" s="33" t="s">
        <v>155</v>
      </c>
      <c r="O22" s="24" t="s">
        <v>155</v>
      </c>
      <c r="P22" s="33" t="s">
        <v>154</v>
      </c>
      <c r="Q22" s="24" t="s">
        <v>154</v>
      </c>
      <c r="R22" s="34">
        <v>0.5</v>
      </c>
      <c r="S22" s="28">
        <v>0.9</v>
      </c>
      <c r="T22" s="37">
        <v>47026</v>
      </c>
      <c r="U22" s="35">
        <v>47483</v>
      </c>
      <c r="V22" s="43">
        <f t="shared" si="0"/>
        <v>0.62609841827768009</v>
      </c>
    </row>
    <row r="23" spans="1:22" ht="12.75" customHeight="1" x14ac:dyDescent="0.25">
      <c r="A23" s="32" t="s">
        <v>127</v>
      </c>
      <c r="B23" s="36" t="s">
        <v>128</v>
      </c>
      <c r="C23" s="32" t="s">
        <v>129</v>
      </c>
      <c r="D23" s="44">
        <v>1305000</v>
      </c>
      <c r="E23" s="44">
        <v>800000</v>
      </c>
      <c r="F23" s="7">
        <v>26.8</v>
      </c>
      <c r="G23" s="7">
        <v>7.2</v>
      </c>
      <c r="H23" s="7">
        <v>16</v>
      </c>
      <c r="I23" s="7">
        <v>20</v>
      </c>
      <c r="J23" s="7">
        <v>8</v>
      </c>
      <c r="K23" s="7">
        <v>5</v>
      </c>
      <c r="L23" s="27">
        <v>83</v>
      </c>
      <c r="M23" s="8">
        <f>[1]Komplet_vyvoj_celovecerni_h!N23</f>
        <v>800000</v>
      </c>
      <c r="N23" s="33" t="s">
        <v>155</v>
      </c>
      <c r="O23" s="24" t="s">
        <v>155</v>
      </c>
      <c r="P23" s="33" t="s">
        <v>154</v>
      </c>
      <c r="Q23" s="24" t="s">
        <v>154</v>
      </c>
      <c r="R23" s="34">
        <v>0.71</v>
      </c>
      <c r="S23" s="28">
        <v>0.9</v>
      </c>
      <c r="T23" s="37">
        <v>46783</v>
      </c>
      <c r="U23" s="35">
        <v>47483</v>
      </c>
      <c r="V23" s="43">
        <f t="shared" si="0"/>
        <v>0.76628352490421459</v>
      </c>
    </row>
    <row r="24" spans="1:22" ht="12.75" customHeight="1" x14ac:dyDescent="0.25">
      <c r="A24" s="32" t="s">
        <v>76</v>
      </c>
      <c r="B24" s="32" t="s">
        <v>77</v>
      </c>
      <c r="C24" s="32" t="s">
        <v>78</v>
      </c>
      <c r="D24" s="44">
        <v>2502500</v>
      </c>
      <c r="E24" s="44">
        <v>1250000</v>
      </c>
      <c r="F24" s="7">
        <v>25</v>
      </c>
      <c r="G24" s="7">
        <v>7.2</v>
      </c>
      <c r="H24" s="7">
        <v>18</v>
      </c>
      <c r="I24" s="7">
        <v>19.600000000000001</v>
      </c>
      <c r="J24" s="7">
        <v>8</v>
      </c>
      <c r="K24" s="7">
        <v>5</v>
      </c>
      <c r="L24" s="27">
        <v>82.8</v>
      </c>
      <c r="M24" s="8">
        <f>[1]Komplet_vyvoj_celovecerni_h!N24</f>
        <v>1185000</v>
      </c>
      <c r="N24" s="33" t="s">
        <v>155</v>
      </c>
      <c r="O24" s="24" t="s">
        <v>155</v>
      </c>
      <c r="P24" s="33" t="s">
        <v>154</v>
      </c>
      <c r="Q24" s="24" t="s">
        <v>154</v>
      </c>
      <c r="R24" s="34">
        <v>0.5</v>
      </c>
      <c r="S24" s="28">
        <v>0.9</v>
      </c>
      <c r="T24" s="37">
        <v>47483</v>
      </c>
      <c r="U24" s="35">
        <v>47483</v>
      </c>
      <c r="V24" s="43">
        <f t="shared" si="0"/>
        <v>0.5919080919080919</v>
      </c>
    </row>
    <row r="25" spans="1:22" ht="12.75" customHeight="1" x14ac:dyDescent="0.25">
      <c r="A25" s="32" t="s">
        <v>50</v>
      </c>
      <c r="B25" s="32" t="s">
        <v>51</v>
      </c>
      <c r="C25" s="32" t="s">
        <v>52</v>
      </c>
      <c r="D25" s="44">
        <v>2815000</v>
      </c>
      <c r="E25" s="44">
        <v>1250000</v>
      </c>
      <c r="F25" s="7">
        <v>22.8</v>
      </c>
      <c r="G25" s="7">
        <v>9.1999999999999993</v>
      </c>
      <c r="H25" s="7">
        <v>16</v>
      </c>
      <c r="I25" s="7">
        <v>21</v>
      </c>
      <c r="J25" s="7">
        <v>8</v>
      </c>
      <c r="K25" s="7">
        <v>5</v>
      </c>
      <c r="L25" s="27">
        <v>82</v>
      </c>
      <c r="M25" s="8">
        <f>[1]Komplet_vyvoj_celovecerni_h!N25</f>
        <v>1125000</v>
      </c>
      <c r="N25" s="33" t="s">
        <v>155</v>
      </c>
      <c r="O25" s="24" t="s">
        <v>155</v>
      </c>
      <c r="P25" s="33" t="s">
        <v>155</v>
      </c>
      <c r="Q25" s="24" t="s">
        <v>154</v>
      </c>
      <c r="R25" s="34">
        <v>0.44</v>
      </c>
      <c r="S25" s="28">
        <v>0.9</v>
      </c>
      <c r="T25" s="35">
        <v>46447</v>
      </c>
      <c r="U25" s="35">
        <v>47483</v>
      </c>
      <c r="V25" s="43">
        <f t="shared" si="0"/>
        <v>0.49955595026642985</v>
      </c>
    </row>
    <row r="26" spans="1:22" ht="12.75" customHeight="1" x14ac:dyDescent="0.25">
      <c r="A26" s="32" t="s">
        <v>88</v>
      </c>
      <c r="B26" s="38" t="s">
        <v>89</v>
      </c>
      <c r="C26" s="32" t="s">
        <v>90</v>
      </c>
      <c r="D26" s="44">
        <v>2038000</v>
      </c>
      <c r="E26" s="44">
        <v>750000</v>
      </c>
      <c r="F26" s="7">
        <v>23</v>
      </c>
      <c r="G26" s="7">
        <v>8</v>
      </c>
      <c r="H26" s="7">
        <v>18.2</v>
      </c>
      <c r="I26" s="7">
        <v>20</v>
      </c>
      <c r="J26" s="7">
        <v>8</v>
      </c>
      <c r="K26" s="7">
        <v>4</v>
      </c>
      <c r="L26" s="27">
        <v>81.2</v>
      </c>
      <c r="M26" s="8">
        <f>[1]Komplet_vyvoj_celovecerni_h!N26</f>
        <v>750000</v>
      </c>
      <c r="N26" s="33" t="s">
        <v>155</v>
      </c>
      <c r="O26" s="24" t="s">
        <v>155</v>
      </c>
      <c r="P26" s="33" t="s">
        <v>154</v>
      </c>
      <c r="Q26" s="24" t="s">
        <v>154</v>
      </c>
      <c r="R26" s="34">
        <v>0.37</v>
      </c>
      <c r="S26" s="28">
        <v>0.9</v>
      </c>
      <c r="T26" s="37">
        <v>47135</v>
      </c>
      <c r="U26" s="35">
        <v>47483</v>
      </c>
      <c r="V26" s="43">
        <f t="shared" si="0"/>
        <v>0.46000981354268888</v>
      </c>
    </row>
    <row r="27" spans="1:22" ht="12.75" customHeight="1" x14ac:dyDescent="0.25">
      <c r="A27" s="32" t="s">
        <v>135</v>
      </c>
      <c r="B27" s="32" t="s">
        <v>136</v>
      </c>
      <c r="C27" s="32" t="s">
        <v>137</v>
      </c>
      <c r="D27" s="44">
        <v>3297300</v>
      </c>
      <c r="E27" s="44">
        <v>1250000</v>
      </c>
      <c r="F27" s="7">
        <v>25</v>
      </c>
      <c r="G27" s="7">
        <v>8.1999999999999993</v>
      </c>
      <c r="H27" s="7">
        <v>15</v>
      </c>
      <c r="I27" s="7">
        <v>20</v>
      </c>
      <c r="J27" s="7">
        <v>8</v>
      </c>
      <c r="K27" s="7">
        <v>5</v>
      </c>
      <c r="L27" s="27">
        <v>81.2</v>
      </c>
      <c r="M27" s="8">
        <f>[1]Komplet_vyvoj_celovecerni_h!N27</f>
        <v>1250000</v>
      </c>
      <c r="N27" s="33" t="s">
        <v>154</v>
      </c>
      <c r="O27" s="24" t="s">
        <v>156</v>
      </c>
      <c r="P27" s="33" t="s">
        <v>154</v>
      </c>
      <c r="Q27" s="24" t="s">
        <v>154</v>
      </c>
      <c r="R27" s="34">
        <v>0.48</v>
      </c>
      <c r="S27" s="28">
        <v>0.9</v>
      </c>
      <c r="T27" s="35">
        <v>47118</v>
      </c>
      <c r="U27" s="35">
        <v>47483</v>
      </c>
      <c r="V27" s="43">
        <f t="shared" si="0"/>
        <v>0.47387256239953901</v>
      </c>
    </row>
    <row r="28" spans="1:22" ht="12.75" customHeight="1" x14ac:dyDescent="0.25">
      <c r="A28" s="32" t="s">
        <v>94</v>
      </c>
      <c r="B28" s="38" t="s">
        <v>95</v>
      </c>
      <c r="C28" s="32" t="s">
        <v>96</v>
      </c>
      <c r="D28" s="44">
        <v>1925000</v>
      </c>
      <c r="E28" s="44">
        <v>1250000</v>
      </c>
      <c r="F28" s="7">
        <v>25.6</v>
      </c>
      <c r="G28" s="7">
        <v>8</v>
      </c>
      <c r="H28" s="7">
        <v>14</v>
      </c>
      <c r="I28" s="7">
        <v>20</v>
      </c>
      <c r="J28" s="7">
        <v>8</v>
      </c>
      <c r="K28" s="7">
        <v>5</v>
      </c>
      <c r="L28" s="27">
        <v>80.599999999999994</v>
      </c>
      <c r="M28" s="8">
        <f>[1]Komplet_vyvoj_celovecerni_h!N28</f>
        <v>1250000</v>
      </c>
      <c r="N28" s="33" t="s">
        <v>155</v>
      </c>
      <c r="O28" s="24" t="s">
        <v>155</v>
      </c>
      <c r="P28" s="33" t="s">
        <v>154</v>
      </c>
      <c r="Q28" s="24" t="s">
        <v>154</v>
      </c>
      <c r="R28" s="34">
        <v>0.68</v>
      </c>
      <c r="S28" s="28">
        <v>0.9</v>
      </c>
      <c r="T28" s="37">
        <v>46387</v>
      </c>
      <c r="U28" s="35">
        <v>47483</v>
      </c>
      <c r="V28" s="43">
        <f t="shared" si="0"/>
        <v>0.81168831168831168</v>
      </c>
    </row>
    <row r="29" spans="1:22" ht="12.75" customHeight="1" x14ac:dyDescent="0.25">
      <c r="A29" s="32" t="s">
        <v>62</v>
      </c>
      <c r="B29" s="32" t="s">
        <v>63</v>
      </c>
      <c r="C29" s="32" t="s">
        <v>64</v>
      </c>
      <c r="D29" s="44">
        <v>1950000</v>
      </c>
      <c r="E29" s="44">
        <v>1250000</v>
      </c>
      <c r="F29" s="7">
        <v>21.6</v>
      </c>
      <c r="G29" s="7">
        <v>5.4</v>
      </c>
      <c r="H29" s="7">
        <v>18.8</v>
      </c>
      <c r="I29" s="7">
        <v>20.8</v>
      </c>
      <c r="J29" s="7">
        <v>7</v>
      </c>
      <c r="K29" s="7">
        <v>5</v>
      </c>
      <c r="L29" s="27">
        <v>78.599999999999994</v>
      </c>
      <c r="M29" s="8"/>
      <c r="N29" s="33" t="s">
        <v>155</v>
      </c>
      <c r="O29" s="30"/>
      <c r="P29" s="33" t="s">
        <v>154</v>
      </c>
      <c r="Q29" s="24"/>
      <c r="R29" s="34">
        <v>0.85</v>
      </c>
      <c r="S29" s="28"/>
      <c r="T29" s="37">
        <v>46630</v>
      </c>
      <c r="U29" s="29"/>
      <c r="V29" s="31">
        <f t="shared" ref="V29:V56" si="1">M29/(0.7*D29)</f>
        <v>0</v>
      </c>
    </row>
    <row r="30" spans="1:22" ht="12.75" customHeight="1" x14ac:dyDescent="0.25">
      <c r="A30" s="32" t="s">
        <v>110</v>
      </c>
      <c r="B30" s="32" t="s">
        <v>111</v>
      </c>
      <c r="C30" s="32" t="s">
        <v>112</v>
      </c>
      <c r="D30" s="44">
        <v>2893610</v>
      </c>
      <c r="E30" s="44">
        <v>1250000</v>
      </c>
      <c r="F30" s="7">
        <v>20.399999999999999</v>
      </c>
      <c r="G30" s="7">
        <v>5.8</v>
      </c>
      <c r="H30" s="7">
        <v>19</v>
      </c>
      <c r="I30" s="7">
        <v>22.2</v>
      </c>
      <c r="J30" s="7">
        <v>7</v>
      </c>
      <c r="K30" s="7">
        <v>4</v>
      </c>
      <c r="L30" s="27">
        <v>78.400000000000006</v>
      </c>
      <c r="M30" s="8"/>
      <c r="N30" s="33" t="s">
        <v>155</v>
      </c>
      <c r="O30" s="24"/>
      <c r="P30" s="33" t="s">
        <v>154</v>
      </c>
      <c r="Q30" s="24"/>
      <c r="R30" s="34">
        <v>0.43</v>
      </c>
      <c r="S30" s="25"/>
      <c r="T30" s="37">
        <v>46660</v>
      </c>
      <c r="U30" s="29"/>
      <c r="V30" s="31">
        <f t="shared" si="1"/>
        <v>0</v>
      </c>
    </row>
    <row r="31" spans="1:22" ht="12.75" customHeight="1" x14ac:dyDescent="0.25">
      <c r="A31" s="32" t="s">
        <v>56</v>
      </c>
      <c r="B31" s="32" t="s">
        <v>57</v>
      </c>
      <c r="C31" s="32" t="s">
        <v>58</v>
      </c>
      <c r="D31" s="44">
        <v>4044150</v>
      </c>
      <c r="E31" s="44">
        <v>1250000</v>
      </c>
      <c r="F31" s="7">
        <v>22.8</v>
      </c>
      <c r="G31" s="7">
        <v>8.6</v>
      </c>
      <c r="H31" s="7">
        <v>19</v>
      </c>
      <c r="I31" s="7">
        <v>17.8</v>
      </c>
      <c r="J31" s="7">
        <v>6</v>
      </c>
      <c r="K31" s="7">
        <v>4</v>
      </c>
      <c r="L31" s="27">
        <v>78.2</v>
      </c>
      <c r="M31" s="8"/>
      <c r="N31" s="33" t="s">
        <v>155</v>
      </c>
      <c r="O31" s="30"/>
      <c r="P31" s="33" t="s">
        <v>155</v>
      </c>
      <c r="Q31" s="24"/>
      <c r="R31" s="34">
        <v>0.31</v>
      </c>
      <c r="S31" s="28"/>
      <c r="T31" s="35">
        <v>47483</v>
      </c>
      <c r="U31" s="29"/>
      <c r="V31" s="31">
        <f t="shared" si="1"/>
        <v>0</v>
      </c>
    </row>
    <row r="32" spans="1:22" ht="12.75" customHeight="1" x14ac:dyDescent="0.25">
      <c r="A32" s="32" t="s">
        <v>104</v>
      </c>
      <c r="B32" s="32" t="s">
        <v>105</v>
      </c>
      <c r="C32" s="32" t="s">
        <v>106</v>
      </c>
      <c r="D32" s="44">
        <v>1896152</v>
      </c>
      <c r="E32" s="44">
        <v>750000</v>
      </c>
      <c r="F32" s="7">
        <v>20.399999999999999</v>
      </c>
      <c r="G32" s="7">
        <v>5</v>
      </c>
      <c r="H32" s="7">
        <v>19.8</v>
      </c>
      <c r="I32" s="7">
        <v>23</v>
      </c>
      <c r="J32" s="7">
        <v>6</v>
      </c>
      <c r="K32" s="7">
        <v>4</v>
      </c>
      <c r="L32" s="27">
        <v>78.2</v>
      </c>
      <c r="M32" s="8"/>
      <c r="N32" s="33" t="s">
        <v>155</v>
      </c>
      <c r="O32" s="24"/>
      <c r="P32" s="33" t="s">
        <v>154</v>
      </c>
      <c r="Q32" s="24"/>
      <c r="R32" s="34">
        <v>0.84430000000000005</v>
      </c>
      <c r="S32" s="25"/>
      <c r="T32" s="37">
        <v>47483</v>
      </c>
      <c r="U32" s="29"/>
      <c r="V32" s="31">
        <f t="shared" si="1"/>
        <v>0</v>
      </c>
    </row>
    <row r="33" spans="1:22" ht="12.75" customHeight="1" x14ac:dyDescent="0.25">
      <c r="A33" s="32" t="s">
        <v>107</v>
      </c>
      <c r="B33" s="32" t="s">
        <v>108</v>
      </c>
      <c r="C33" s="32" t="s">
        <v>109</v>
      </c>
      <c r="D33" s="44">
        <v>3093000</v>
      </c>
      <c r="E33" s="44">
        <v>1200000</v>
      </c>
      <c r="F33" s="7">
        <v>20.2</v>
      </c>
      <c r="G33" s="7">
        <v>7.6</v>
      </c>
      <c r="H33" s="7">
        <v>18</v>
      </c>
      <c r="I33" s="7">
        <v>20</v>
      </c>
      <c r="J33" s="7">
        <v>8</v>
      </c>
      <c r="K33" s="7">
        <v>4</v>
      </c>
      <c r="L33" s="27">
        <v>77.8</v>
      </c>
      <c r="M33" s="8"/>
      <c r="N33" s="33" t="s">
        <v>155</v>
      </c>
      <c r="O33" s="24"/>
      <c r="P33" s="33" t="s">
        <v>154</v>
      </c>
      <c r="Q33" s="24"/>
      <c r="R33" s="34">
        <v>0.53</v>
      </c>
      <c r="S33" s="25"/>
      <c r="T33" s="35">
        <v>46752</v>
      </c>
      <c r="U33" s="29"/>
      <c r="V33" s="31">
        <f t="shared" si="1"/>
        <v>0</v>
      </c>
    </row>
    <row r="34" spans="1:22" ht="12.75" customHeight="1" x14ac:dyDescent="0.25">
      <c r="A34" s="32" t="s">
        <v>147</v>
      </c>
      <c r="B34" s="32" t="s">
        <v>148</v>
      </c>
      <c r="C34" s="32" t="s">
        <v>149</v>
      </c>
      <c r="D34" s="44">
        <v>1280000</v>
      </c>
      <c r="E34" s="44">
        <v>850000</v>
      </c>
      <c r="F34" s="7">
        <v>25.6</v>
      </c>
      <c r="G34" s="7">
        <v>4.2</v>
      </c>
      <c r="H34" s="7">
        <v>15.8</v>
      </c>
      <c r="I34" s="7">
        <v>21</v>
      </c>
      <c r="J34" s="7">
        <v>6</v>
      </c>
      <c r="K34" s="7">
        <v>5</v>
      </c>
      <c r="L34" s="27">
        <v>77.599999999999994</v>
      </c>
      <c r="M34" s="8"/>
      <c r="N34" s="33" t="s">
        <v>155</v>
      </c>
      <c r="O34" s="24"/>
      <c r="P34" s="33" t="s">
        <v>154</v>
      </c>
      <c r="Q34" s="24"/>
      <c r="R34" s="34">
        <v>0.66</v>
      </c>
      <c r="S34" s="25"/>
      <c r="T34" s="37">
        <v>46568</v>
      </c>
      <c r="U34" s="29"/>
      <c r="V34" s="31">
        <f t="shared" si="1"/>
        <v>0</v>
      </c>
    </row>
    <row r="35" spans="1:22" ht="12.75" customHeight="1" x14ac:dyDescent="0.25">
      <c r="A35" s="32" t="s">
        <v>97</v>
      </c>
      <c r="B35" s="38" t="s">
        <v>69</v>
      </c>
      <c r="C35" s="32" t="s">
        <v>98</v>
      </c>
      <c r="D35" s="44">
        <v>2900000</v>
      </c>
      <c r="E35" s="44">
        <v>1250000</v>
      </c>
      <c r="F35" s="7">
        <v>20.2</v>
      </c>
      <c r="G35" s="7">
        <v>5.8</v>
      </c>
      <c r="H35" s="7">
        <v>19.399999999999999</v>
      </c>
      <c r="I35" s="7">
        <v>18.8</v>
      </c>
      <c r="J35" s="7">
        <v>8</v>
      </c>
      <c r="K35" s="7">
        <v>5</v>
      </c>
      <c r="L35" s="27">
        <v>77.2</v>
      </c>
      <c r="M35" s="8"/>
      <c r="N35" s="33" t="s">
        <v>154</v>
      </c>
      <c r="O35" s="24"/>
      <c r="P35" s="33" t="s">
        <v>155</v>
      </c>
      <c r="Q35" s="24"/>
      <c r="R35" s="34">
        <v>0.48</v>
      </c>
      <c r="S35" s="25"/>
      <c r="T35" s="37">
        <v>46934</v>
      </c>
      <c r="U35" s="29"/>
      <c r="V35" s="31">
        <f t="shared" si="1"/>
        <v>0</v>
      </c>
    </row>
    <row r="36" spans="1:22" ht="12.75" customHeight="1" x14ac:dyDescent="0.25">
      <c r="A36" s="32" t="s">
        <v>118</v>
      </c>
      <c r="B36" s="32" t="s">
        <v>119</v>
      </c>
      <c r="C36" s="32" t="s">
        <v>120</v>
      </c>
      <c r="D36" s="44">
        <v>1470030</v>
      </c>
      <c r="E36" s="44">
        <v>1250000</v>
      </c>
      <c r="F36" s="7">
        <v>22.4</v>
      </c>
      <c r="G36" s="7">
        <v>6.6</v>
      </c>
      <c r="H36" s="7">
        <v>18</v>
      </c>
      <c r="I36" s="7">
        <v>18</v>
      </c>
      <c r="J36" s="7">
        <v>7</v>
      </c>
      <c r="K36" s="7">
        <v>5</v>
      </c>
      <c r="L36" s="27">
        <v>77</v>
      </c>
      <c r="M36" s="8"/>
      <c r="N36" s="33" t="s">
        <v>155</v>
      </c>
      <c r="O36" s="24"/>
      <c r="P36" s="33" t="s">
        <v>154</v>
      </c>
      <c r="Q36" s="24"/>
      <c r="R36" s="34">
        <v>0.85</v>
      </c>
      <c r="S36" s="25"/>
      <c r="T36" s="37">
        <v>47087</v>
      </c>
      <c r="U36" s="29"/>
      <c r="V36" s="31">
        <f t="shared" si="1"/>
        <v>0</v>
      </c>
    </row>
    <row r="37" spans="1:22" ht="12.75" customHeight="1" x14ac:dyDescent="0.25">
      <c r="A37" s="32" t="s">
        <v>47</v>
      </c>
      <c r="B37" s="32" t="s">
        <v>48</v>
      </c>
      <c r="C37" s="32" t="s">
        <v>49</v>
      </c>
      <c r="D37" s="44">
        <v>2479000</v>
      </c>
      <c r="E37" s="44">
        <v>1200000</v>
      </c>
      <c r="F37" s="7">
        <v>21</v>
      </c>
      <c r="G37" s="7">
        <v>5.8</v>
      </c>
      <c r="H37" s="7">
        <v>20</v>
      </c>
      <c r="I37" s="7">
        <v>18</v>
      </c>
      <c r="J37" s="7">
        <v>7</v>
      </c>
      <c r="K37" s="7">
        <v>5</v>
      </c>
      <c r="L37" s="27">
        <v>76.8</v>
      </c>
      <c r="M37" s="8"/>
      <c r="N37" s="33" t="s">
        <v>155</v>
      </c>
      <c r="O37" s="30"/>
      <c r="P37" s="33" t="s">
        <v>154</v>
      </c>
      <c r="Q37" s="24"/>
      <c r="R37" s="34">
        <v>0.48</v>
      </c>
      <c r="S37" s="28"/>
      <c r="T37" s="35">
        <v>46964</v>
      </c>
      <c r="U37" s="29"/>
      <c r="V37" s="31">
        <f t="shared" si="1"/>
        <v>0</v>
      </c>
    </row>
    <row r="38" spans="1:22" ht="12.75" customHeight="1" x14ac:dyDescent="0.25">
      <c r="A38" s="32" t="s">
        <v>91</v>
      </c>
      <c r="B38" s="38" t="s">
        <v>92</v>
      </c>
      <c r="C38" s="32" t="s">
        <v>93</v>
      </c>
      <c r="D38" s="44">
        <v>1700000</v>
      </c>
      <c r="E38" s="44">
        <v>750000</v>
      </c>
      <c r="F38" s="7">
        <v>22.8</v>
      </c>
      <c r="G38" s="7">
        <v>5</v>
      </c>
      <c r="H38" s="7">
        <v>19.399999999999999</v>
      </c>
      <c r="I38" s="7">
        <v>17</v>
      </c>
      <c r="J38" s="7">
        <v>8</v>
      </c>
      <c r="K38" s="7">
        <v>4</v>
      </c>
      <c r="L38" s="27">
        <v>76.2</v>
      </c>
      <c r="M38" s="8"/>
      <c r="N38" s="33" t="s">
        <v>155</v>
      </c>
      <c r="O38" s="24"/>
      <c r="P38" s="33" t="s">
        <v>154</v>
      </c>
      <c r="Q38" s="24"/>
      <c r="R38" s="34">
        <v>0.88</v>
      </c>
      <c r="S38" s="25"/>
      <c r="T38" s="37">
        <v>46630</v>
      </c>
      <c r="U38" s="29"/>
      <c r="V38" s="31">
        <f t="shared" si="1"/>
        <v>0</v>
      </c>
    </row>
    <row r="39" spans="1:22" ht="12.75" customHeight="1" x14ac:dyDescent="0.25">
      <c r="A39" s="32" t="s">
        <v>102</v>
      </c>
      <c r="B39" s="32" t="s">
        <v>92</v>
      </c>
      <c r="C39" s="32" t="s">
        <v>103</v>
      </c>
      <c r="D39" s="44">
        <v>2625000</v>
      </c>
      <c r="E39" s="44">
        <v>1250000</v>
      </c>
      <c r="F39" s="7">
        <v>20</v>
      </c>
      <c r="G39" s="7">
        <v>6</v>
      </c>
      <c r="H39" s="7">
        <v>19.399999999999999</v>
      </c>
      <c r="I39" s="7">
        <v>19.600000000000001</v>
      </c>
      <c r="J39" s="7">
        <v>6</v>
      </c>
      <c r="K39" s="7">
        <v>5</v>
      </c>
      <c r="L39" s="27">
        <v>76</v>
      </c>
      <c r="M39" s="8"/>
      <c r="N39" s="33" t="s">
        <v>155</v>
      </c>
      <c r="O39" s="24"/>
      <c r="P39" s="33" t="s">
        <v>154</v>
      </c>
      <c r="Q39" s="24"/>
      <c r="R39" s="34">
        <v>0.48</v>
      </c>
      <c r="S39" s="25"/>
      <c r="T39" s="37">
        <v>47118</v>
      </c>
      <c r="U39" s="29"/>
      <c r="V39" s="31">
        <f t="shared" si="1"/>
        <v>0</v>
      </c>
    </row>
    <row r="40" spans="1:22" ht="12.75" customHeight="1" x14ac:dyDescent="0.25">
      <c r="A40" s="32" t="s">
        <v>71</v>
      </c>
      <c r="B40" s="32" t="s">
        <v>72</v>
      </c>
      <c r="C40" s="32" t="s">
        <v>73</v>
      </c>
      <c r="D40" s="44">
        <v>2097000</v>
      </c>
      <c r="E40" s="44">
        <v>1100000</v>
      </c>
      <c r="F40" s="7">
        <v>20</v>
      </c>
      <c r="G40" s="7">
        <v>6.8</v>
      </c>
      <c r="H40" s="7">
        <v>20</v>
      </c>
      <c r="I40" s="7">
        <v>17</v>
      </c>
      <c r="J40" s="7">
        <v>7</v>
      </c>
      <c r="K40" s="7">
        <v>5</v>
      </c>
      <c r="L40" s="27">
        <v>75.8</v>
      </c>
      <c r="M40" s="8"/>
      <c r="N40" s="33" t="s">
        <v>155</v>
      </c>
      <c r="O40" s="30"/>
      <c r="P40" s="33" t="s">
        <v>154</v>
      </c>
      <c r="Q40" s="24"/>
      <c r="R40" s="34">
        <v>0.81</v>
      </c>
      <c r="S40" s="25"/>
      <c r="T40" s="35">
        <v>47483</v>
      </c>
      <c r="U40" s="29"/>
      <c r="V40" s="31">
        <f t="shared" si="1"/>
        <v>0</v>
      </c>
    </row>
    <row r="41" spans="1:22" ht="12.75" customHeight="1" x14ac:dyDescent="0.25">
      <c r="A41" s="32" t="s">
        <v>113</v>
      </c>
      <c r="B41" s="32" t="s">
        <v>111</v>
      </c>
      <c r="C41" s="32" t="s">
        <v>114</v>
      </c>
      <c r="D41" s="44">
        <v>2512500</v>
      </c>
      <c r="E41" s="44">
        <v>1250000</v>
      </c>
      <c r="F41" s="7">
        <v>18.2</v>
      </c>
      <c r="G41" s="7">
        <v>6</v>
      </c>
      <c r="H41" s="7">
        <v>19</v>
      </c>
      <c r="I41" s="7">
        <v>21</v>
      </c>
      <c r="J41" s="7">
        <v>6</v>
      </c>
      <c r="K41" s="7">
        <v>4</v>
      </c>
      <c r="L41" s="27">
        <v>74.2</v>
      </c>
      <c r="M41" s="8"/>
      <c r="N41" s="33" t="s">
        <v>155</v>
      </c>
      <c r="O41" s="24"/>
      <c r="P41" s="33" t="s">
        <v>154</v>
      </c>
      <c r="Q41" s="24"/>
      <c r="R41" s="34">
        <v>0.5</v>
      </c>
      <c r="S41" s="25"/>
      <c r="T41" s="37">
        <v>47452</v>
      </c>
      <c r="U41" s="29"/>
      <c r="V41" s="31">
        <f t="shared" si="1"/>
        <v>0</v>
      </c>
    </row>
    <row r="42" spans="1:22" ht="12.75" customHeight="1" x14ac:dyDescent="0.25">
      <c r="A42" s="32" t="s">
        <v>144</v>
      </c>
      <c r="B42" s="32" t="s">
        <v>145</v>
      </c>
      <c r="C42" s="32" t="s">
        <v>146</v>
      </c>
      <c r="D42" s="45">
        <v>2242000</v>
      </c>
      <c r="E42" s="45">
        <v>950000</v>
      </c>
      <c r="F42" s="7">
        <v>22.2</v>
      </c>
      <c r="G42" s="7">
        <v>6.4</v>
      </c>
      <c r="H42" s="7">
        <v>16</v>
      </c>
      <c r="I42" s="7">
        <v>17</v>
      </c>
      <c r="J42" s="7">
        <v>7</v>
      </c>
      <c r="K42" s="7">
        <v>5</v>
      </c>
      <c r="L42" s="27">
        <v>73.599999999999994</v>
      </c>
      <c r="M42" s="8"/>
      <c r="N42" s="39" t="s">
        <v>155</v>
      </c>
      <c r="O42" s="24"/>
      <c r="P42" s="39" t="s">
        <v>154</v>
      </c>
      <c r="Q42" s="24"/>
      <c r="R42" s="40">
        <v>0.71</v>
      </c>
      <c r="S42" s="25"/>
      <c r="T42" s="37">
        <v>46568</v>
      </c>
      <c r="U42" s="29"/>
      <c r="V42" s="31">
        <f t="shared" si="1"/>
        <v>0</v>
      </c>
    </row>
    <row r="43" spans="1:22" ht="12.75" customHeight="1" x14ac:dyDescent="0.25">
      <c r="A43" s="32" t="s">
        <v>68</v>
      </c>
      <c r="B43" s="32" t="s">
        <v>69</v>
      </c>
      <c r="C43" s="32" t="s">
        <v>70</v>
      </c>
      <c r="D43" s="44">
        <v>4000000</v>
      </c>
      <c r="E43" s="44">
        <v>1250000</v>
      </c>
      <c r="F43" s="7">
        <v>15.4</v>
      </c>
      <c r="G43" s="7">
        <v>7.6</v>
      </c>
      <c r="H43" s="7">
        <v>19</v>
      </c>
      <c r="I43" s="7">
        <v>18.8</v>
      </c>
      <c r="J43" s="7">
        <v>7.2</v>
      </c>
      <c r="K43" s="7">
        <v>5</v>
      </c>
      <c r="L43" s="27">
        <v>73</v>
      </c>
      <c r="M43" s="8"/>
      <c r="N43" s="33" t="s">
        <v>154</v>
      </c>
      <c r="O43" s="30"/>
      <c r="P43" s="33" t="s">
        <v>154</v>
      </c>
      <c r="Q43" s="24"/>
      <c r="R43" s="34">
        <v>0.31</v>
      </c>
      <c r="S43" s="25"/>
      <c r="T43" s="37">
        <v>46752</v>
      </c>
      <c r="U43" s="29"/>
      <c r="V43" s="31">
        <f t="shared" si="1"/>
        <v>0</v>
      </c>
    </row>
    <row r="44" spans="1:22" ht="12.75" customHeight="1" x14ac:dyDescent="0.25">
      <c r="A44" s="32" t="s">
        <v>124</v>
      </c>
      <c r="B44" s="32" t="s">
        <v>125</v>
      </c>
      <c r="C44" s="32" t="s">
        <v>126</v>
      </c>
      <c r="D44" s="45">
        <v>5775017</v>
      </c>
      <c r="E44" s="45">
        <v>1250000</v>
      </c>
      <c r="F44" s="7">
        <v>22</v>
      </c>
      <c r="G44" s="7">
        <v>6.2</v>
      </c>
      <c r="H44" s="7">
        <v>15</v>
      </c>
      <c r="I44" s="7">
        <v>17.2</v>
      </c>
      <c r="J44" s="7">
        <v>6</v>
      </c>
      <c r="K44" s="7">
        <v>5</v>
      </c>
      <c r="L44" s="27">
        <v>71.400000000000006</v>
      </c>
      <c r="M44" s="8"/>
      <c r="N44" s="33" t="s">
        <v>155</v>
      </c>
      <c r="O44" s="24"/>
      <c r="P44" s="33" t="s">
        <v>154</v>
      </c>
      <c r="Q44" s="24"/>
      <c r="R44" s="40">
        <v>0.36</v>
      </c>
      <c r="S44" s="25"/>
      <c r="T44" s="35">
        <v>47483</v>
      </c>
      <c r="U44" s="29"/>
      <c r="V44" s="31">
        <f t="shared" si="1"/>
        <v>0</v>
      </c>
    </row>
    <row r="45" spans="1:22" ht="12.75" customHeight="1" x14ac:dyDescent="0.25">
      <c r="A45" s="32" t="s">
        <v>65</v>
      </c>
      <c r="B45" s="32" t="s">
        <v>66</v>
      </c>
      <c r="C45" s="32" t="s">
        <v>67</v>
      </c>
      <c r="D45" s="45">
        <v>1050000</v>
      </c>
      <c r="E45" s="45">
        <v>650000</v>
      </c>
      <c r="F45" s="7">
        <v>19.2</v>
      </c>
      <c r="G45" s="7">
        <v>5.2</v>
      </c>
      <c r="H45" s="7">
        <v>15.8</v>
      </c>
      <c r="I45" s="7">
        <v>19</v>
      </c>
      <c r="J45" s="7">
        <v>7</v>
      </c>
      <c r="K45" s="7">
        <v>5</v>
      </c>
      <c r="L45" s="27">
        <v>71.2</v>
      </c>
      <c r="M45" s="8"/>
      <c r="N45" s="33" t="s">
        <v>155</v>
      </c>
      <c r="O45" s="30"/>
      <c r="P45" s="33" t="s">
        <v>154</v>
      </c>
      <c r="Q45" s="24"/>
      <c r="R45" s="40">
        <v>0.62</v>
      </c>
      <c r="S45" s="25"/>
      <c r="T45" s="37">
        <v>46751</v>
      </c>
      <c r="U45" s="29"/>
      <c r="V45" s="31">
        <f t="shared" si="1"/>
        <v>0</v>
      </c>
    </row>
    <row r="46" spans="1:22" ht="12.75" customHeight="1" x14ac:dyDescent="0.25">
      <c r="A46" s="32" t="s">
        <v>79</v>
      </c>
      <c r="B46" s="32" t="s">
        <v>80</v>
      </c>
      <c r="C46" s="32" t="s">
        <v>81</v>
      </c>
      <c r="D46" s="45">
        <v>2399000</v>
      </c>
      <c r="E46" s="45">
        <v>1250000</v>
      </c>
      <c r="F46" s="7">
        <v>15.2</v>
      </c>
      <c r="G46" s="7">
        <v>5</v>
      </c>
      <c r="H46" s="7">
        <v>18</v>
      </c>
      <c r="I46" s="7">
        <v>20</v>
      </c>
      <c r="J46" s="7">
        <v>7</v>
      </c>
      <c r="K46" s="7">
        <v>5</v>
      </c>
      <c r="L46" s="27">
        <v>70.2</v>
      </c>
      <c r="M46" s="8"/>
      <c r="N46" s="33" t="s">
        <v>155</v>
      </c>
      <c r="O46" s="24"/>
      <c r="P46" s="33" t="s">
        <v>154</v>
      </c>
      <c r="Q46" s="24"/>
      <c r="R46" s="40">
        <v>0.52</v>
      </c>
      <c r="S46" s="25"/>
      <c r="T46" s="37">
        <v>47483</v>
      </c>
      <c r="U46" s="29"/>
      <c r="V46" s="31">
        <f t="shared" si="1"/>
        <v>0</v>
      </c>
    </row>
    <row r="47" spans="1:22" ht="12.75" customHeight="1" x14ac:dyDescent="0.25">
      <c r="A47" s="32" t="s">
        <v>132</v>
      </c>
      <c r="B47" s="32" t="s">
        <v>133</v>
      </c>
      <c r="C47" s="32" t="s">
        <v>134</v>
      </c>
      <c r="D47" s="44">
        <v>2876000</v>
      </c>
      <c r="E47" s="44">
        <v>1250000</v>
      </c>
      <c r="F47" s="7">
        <v>15.6</v>
      </c>
      <c r="G47" s="7">
        <v>5.2</v>
      </c>
      <c r="H47" s="7">
        <v>17</v>
      </c>
      <c r="I47" s="7">
        <v>19.600000000000001</v>
      </c>
      <c r="J47" s="7">
        <v>7</v>
      </c>
      <c r="K47" s="7">
        <v>5</v>
      </c>
      <c r="L47" s="27">
        <v>69.400000000000006</v>
      </c>
      <c r="M47" s="8"/>
      <c r="N47" s="33" t="s">
        <v>155</v>
      </c>
      <c r="O47" s="24"/>
      <c r="P47" s="33" t="s">
        <v>155</v>
      </c>
      <c r="Q47" s="24"/>
      <c r="R47" s="34">
        <v>0.43</v>
      </c>
      <c r="S47" s="25"/>
      <c r="T47" s="35">
        <v>47118</v>
      </c>
      <c r="U47" s="29"/>
      <c r="V47" s="31">
        <f t="shared" si="1"/>
        <v>0</v>
      </c>
    </row>
    <row r="48" spans="1:22" ht="12.75" customHeight="1" x14ac:dyDescent="0.25">
      <c r="A48" s="32" t="s">
        <v>59</v>
      </c>
      <c r="B48" s="32" t="s">
        <v>60</v>
      </c>
      <c r="C48" s="32" t="s">
        <v>61</v>
      </c>
      <c r="D48" s="44">
        <v>1712000</v>
      </c>
      <c r="E48" s="44">
        <v>1100000</v>
      </c>
      <c r="F48" s="7">
        <v>18.399999999999999</v>
      </c>
      <c r="G48" s="7">
        <v>5</v>
      </c>
      <c r="H48" s="7">
        <v>18</v>
      </c>
      <c r="I48" s="7">
        <v>18.600000000000001</v>
      </c>
      <c r="J48" s="7">
        <v>5</v>
      </c>
      <c r="K48" s="7">
        <v>4</v>
      </c>
      <c r="L48" s="27">
        <v>69</v>
      </c>
      <c r="M48" s="8"/>
      <c r="N48" s="33" t="s">
        <v>155</v>
      </c>
      <c r="O48" s="30"/>
      <c r="P48" s="33" t="s">
        <v>154</v>
      </c>
      <c r="Q48" s="24"/>
      <c r="R48" s="34">
        <v>0.64</v>
      </c>
      <c r="S48" s="25"/>
      <c r="T48" s="35">
        <v>46568</v>
      </c>
      <c r="U48" s="29"/>
      <c r="V48" s="31">
        <f t="shared" si="1"/>
        <v>0</v>
      </c>
    </row>
    <row r="49" spans="1:22" ht="12.75" customHeight="1" x14ac:dyDescent="0.25">
      <c r="A49" s="32" t="s">
        <v>130</v>
      </c>
      <c r="B49" s="32" t="s">
        <v>54</v>
      </c>
      <c r="C49" s="32" t="s">
        <v>131</v>
      </c>
      <c r="D49" s="44">
        <v>2701515</v>
      </c>
      <c r="E49" s="45">
        <v>1250000</v>
      </c>
      <c r="F49" s="7">
        <v>23.6</v>
      </c>
      <c r="G49" s="7">
        <v>7</v>
      </c>
      <c r="H49" s="7">
        <v>11</v>
      </c>
      <c r="I49" s="7">
        <v>16.8</v>
      </c>
      <c r="J49" s="7">
        <v>6</v>
      </c>
      <c r="K49" s="7">
        <v>4</v>
      </c>
      <c r="L49" s="27">
        <v>68.400000000000006</v>
      </c>
      <c r="M49" s="8"/>
      <c r="N49" s="33" t="s">
        <v>154</v>
      </c>
      <c r="O49" s="24"/>
      <c r="P49" s="33" t="s">
        <v>154</v>
      </c>
      <c r="Q49" s="24"/>
      <c r="R49" s="34">
        <v>0.77</v>
      </c>
      <c r="S49" s="25"/>
      <c r="T49" s="35">
        <v>47483</v>
      </c>
      <c r="U49" s="29"/>
      <c r="V49" s="31">
        <f t="shared" si="1"/>
        <v>0</v>
      </c>
    </row>
    <row r="50" spans="1:22" ht="12.75" customHeight="1" x14ac:dyDescent="0.25">
      <c r="A50" s="32" t="s">
        <v>82</v>
      </c>
      <c r="B50" s="32" t="s">
        <v>83</v>
      </c>
      <c r="C50" s="32" t="s">
        <v>84</v>
      </c>
      <c r="D50" s="44">
        <v>1772500</v>
      </c>
      <c r="E50" s="45">
        <v>1250000</v>
      </c>
      <c r="F50" s="7">
        <v>19.600000000000001</v>
      </c>
      <c r="G50" s="7">
        <v>7</v>
      </c>
      <c r="H50" s="7">
        <v>13</v>
      </c>
      <c r="I50" s="7">
        <v>17</v>
      </c>
      <c r="J50" s="7">
        <v>7</v>
      </c>
      <c r="K50" s="7">
        <v>4</v>
      </c>
      <c r="L50" s="27">
        <v>67.599999999999994</v>
      </c>
      <c r="M50" s="8"/>
      <c r="N50" s="33" t="s">
        <v>154</v>
      </c>
      <c r="O50" s="24"/>
      <c r="P50" s="33" t="s">
        <v>154</v>
      </c>
      <c r="Q50" s="24"/>
      <c r="R50" s="34">
        <v>0.71</v>
      </c>
      <c r="S50" s="25"/>
      <c r="T50" s="37">
        <v>47483</v>
      </c>
      <c r="U50" s="29"/>
      <c r="V50" s="31">
        <f t="shared" si="1"/>
        <v>0</v>
      </c>
    </row>
    <row r="51" spans="1:22" ht="12.75" customHeight="1" x14ac:dyDescent="0.25">
      <c r="A51" s="32" t="s">
        <v>150</v>
      </c>
      <c r="B51" s="32" t="s">
        <v>151</v>
      </c>
      <c r="C51" s="32" t="s">
        <v>152</v>
      </c>
      <c r="D51" s="44">
        <v>770000</v>
      </c>
      <c r="E51" s="44">
        <v>650000</v>
      </c>
      <c r="F51" s="7">
        <v>18.2</v>
      </c>
      <c r="G51" s="7">
        <v>4.8</v>
      </c>
      <c r="H51" s="7">
        <v>17</v>
      </c>
      <c r="I51" s="7">
        <v>16.600000000000001</v>
      </c>
      <c r="J51" s="7">
        <v>6</v>
      </c>
      <c r="K51" s="7">
        <v>5</v>
      </c>
      <c r="L51" s="27">
        <v>67.599999999999994</v>
      </c>
      <c r="M51" s="8"/>
      <c r="N51" s="33" t="s">
        <v>155</v>
      </c>
      <c r="O51" s="24"/>
      <c r="P51" s="33" t="s">
        <v>154</v>
      </c>
      <c r="Q51" s="24"/>
      <c r="R51" s="34">
        <v>0.84</v>
      </c>
      <c r="S51" s="25"/>
      <c r="T51" s="37">
        <v>47483</v>
      </c>
      <c r="U51" s="29"/>
      <c r="V51" s="31">
        <f t="shared" si="1"/>
        <v>0</v>
      </c>
    </row>
    <row r="52" spans="1:22" ht="12.75" customHeight="1" x14ac:dyDescent="0.25">
      <c r="A52" s="32" t="s">
        <v>85</v>
      </c>
      <c r="B52" s="32" t="s">
        <v>86</v>
      </c>
      <c r="C52" s="32" t="s">
        <v>87</v>
      </c>
      <c r="D52" s="44">
        <v>1621360</v>
      </c>
      <c r="E52" s="44">
        <v>1250000</v>
      </c>
      <c r="F52" s="7">
        <v>14.8</v>
      </c>
      <c r="G52" s="7">
        <v>4.8</v>
      </c>
      <c r="H52" s="7">
        <v>13</v>
      </c>
      <c r="I52" s="7">
        <v>17</v>
      </c>
      <c r="J52" s="7">
        <v>6</v>
      </c>
      <c r="K52" s="7">
        <v>5</v>
      </c>
      <c r="L52" s="27">
        <v>60.6</v>
      </c>
      <c r="M52" s="8"/>
      <c r="N52" s="33" t="s">
        <v>155</v>
      </c>
      <c r="O52" s="24"/>
      <c r="P52" s="33" t="s">
        <v>154</v>
      </c>
      <c r="Q52" s="24"/>
      <c r="R52" s="34">
        <v>0.77</v>
      </c>
      <c r="S52" s="25"/>
      <c r="T52" s="37">
        <v>46721</v>
      </c>
      <c r="U52" s="29"/>
      <c r="V52" s="31">
        <f t="shared" si="1"/>
        <v>0</v>
      </c>
    </row>
    <row r="53" spans="1:22" ht="12.75" customHeight="1" x14ac:dyDescent="0.25">
      <c r="A53" s="32" t="s">
        <v>141</v>
      </c>
      <c r="B53" s="32" t="s">
        <v>142</v>
      </c>
      <c r="C53" s="32" t="s">
        <v>143</v>
      </c>
      <c r="D53" s="44">
        <v>2096000</v>
      </c>
      <c r="E53" s="44">
        <v>1250000</v>
      </c>
      <c r="F53" s="7">
        <v>17</v>
      </c>
      <c r="G53" s="7">
        <v>5.8</v>
      </c>
      <c r="H53" s="7">
        <v>12</v>
      </c>
      <c r="I53" s="7">
        <v>12</v>
      </c>
      <c r="J53" s="7">
        <v>5</v>
      </c>
      <c r="K53" s="7">
        <v>4</v>
      </c>
      <c r="L53" s="27">
        <v>55.8</v>
      </c>
      <c r="M53" s="8"/>
      <c r="N53" s="33" t="s">
        <v>155</v>
      </c>
      <c r="O53" s="24"/>
      <c r="P53" s="33" t="s">
        <v>154</v>
      </c>
      <c r="Q53" s="24"/>
      <c r="R53" s="34">
        <v>0.6</v>
      </c>
      <c r="S53" s="25"/>
      <c r="T53" s="37">
        <v>46753</v>
      </c>
      <c r="U53" s="29"/>
      <c r="V53" s="31">
        <f t="shared" si="1"/>
        <v>0</v>
      </c>
    </row>
    <row r="54" spans="1:22" ht="12.75" customHeight="1" x14ac:dyDescent="0.25">
      <c r="A54" s="32" t="s">
        <v>53</v>
      </c>
      <c r="B54" s="32" t="s">
        <v>54</v>
      </c>
      <c r="C54" s="32" t="s">
        <v>55</v>
      </c>
      <c r="D54" s="44">
        <v>1664400</v>
      </c>
      <c r="E54" s="44">
        <v>600000</v>
      </c>
      <c r="F54" s="7">
        <v>15</v>
      </c>
      <c r="G54" s="7">
        <v>4.8</v>
      </c>
      <c r="H54" s="7">
        <v>10.8</v>
      </c>
      <c r="I54" s="7">
        <v>12</v>
      </c>
      <c r="J54" s="7">
        <v>5</v>
      </c>
      <c r="K54" s="7">
        <v>4</v>
      </c>
      <c r="L54" s="27">
        <v>51.6</v>
      </c>
      <c r="M54" s="8"/>
      <c r="N54" s="33" t="s">
        <v>154</v>
      </c>
      <c r="O54" s="30"/>
      <c r="P54" s="33" t="s">
        <v>154</v>
      </c>
      <c r="Q54" s="24"/>
      <c r="R54" s="34">
        <v>0.83</v>
      </c>
      <c r="S54" s="28"/>
      <c r="T54" s="35">
        <v>47483</v>
      </c>
      <c r="U54" s="29"/>
      <c r="V54" s="31">
        <f t="shared" si="1"/>
        <v>0</v>
      </c>
    </row>
    <row r="55" spans="1:22" ht="12.75" customHeight="1" x14ac:dyDescent="0.25">
      <c r="A55" s="32" t="s">
        <v>115</v>
      </c>
      <c r="B55" s="32" t="s">
        <v>116</v>
      </c>
      <c r="C55" s="32" t="s">
        <v>117</v>
      </c>
      <c r="D55" s="44">
        <v>2563500</v>
      </c>
      <c r="E55" s="44">
        <v>1200000</v>
      </c>
      <c r="F55" s="7">
        <v>15.8</v>
      </c>
      <c r="G55" s="7">
        <v>4</v>
      </c>
      <c r="H55" s="7">
        <v>5</v>
      </c>
      <c r="I55" s="7">
        <v>15</v>
      </c>
      <c r="J55" s="7">
        <v>5</v>
      </c>
      <c r="K55" s="7">
        <v>4</v>
      </c>
      <c r="L55" s="27">
        <v>48.8</v>
      </c>
      <c r="M55" s="8"/>
      <c r="N55" s="33" t="s">
        <v>155</v>
      </c>
      <c r="O55" s="24"/>
      <c r="P55" s="33" t="s">
        <v>155</v>
      </c>
      <c r="Q55" s="24"/>
      <c r="R55" s="34">
        <v>0.47</v>
      </c>
      <c r="S55" s="25"/>
      <c r="T55" s="37">
        <v>46904</v>
      </c>
      <c r="U55" s="29"/>
      <c r="V55" s="31">
        <f t="shared" si="1"/>
        <v>0</v>
      </c>
    </row>
    <row r="56" spans="1:22" ht="12.75" customHeight="1" x14ac:dyDescent="0.25">
      <c r="A56" s="32" t="s">
        <v>74</v>
      </c>
      <c r="B56" s="32" t="s">
        <v>54</v>
      </c>
      <c r="C56" s="32" t="s">
        <v>75</v>
      </c>
      <c r="D56" s="44">
        <v>2844015</v>
      </c>
      <c r="E56" s="44">
        <v>1250000</v>
      </c>
      <c r="F56" s="7">
        <v>14.6</v>
      </c>
      <c r="G56" s="7">
        <v>4</v>
      </c>
      <c r="H56" s="7">
        <v>10</v>
      </c>
      <c r="I56" s="7">
        <v>10</v>
      </c>
      <c r="J56" s="7">
        <v>4</v>
      </c>
      <c r="K56" s="7">
        <v>2</v>
      </c>
      <c r="L56" s="27">
        <v>44.6</v>
      </c>
      <c r="M56" s="8"/>
      <c r="N56" s="33" t="s">
        <v>154</v>
      </c>
      <c r="O56" s="41"/>
      <c r="P56" s="33" t="s">
        <v>154</v>
      </c>
      <c r="Q56" s="42"/>
      <c r="R56" s="34">
        <v>0.83</v>
      </c>
      <c r="S56" s="28"/>
      <c r="T56" s="37">
        <v>47483</v>
      </c>
      <c r="U56" s="29"/>
      <c r="V56" s="31">
        <f t="shared" si="1"/>
        <v>0</v>
      </c>
    </row>
    <row r="57" spans="1:22" ht="12.5" x14ac:dyDescent="0.35">
      <c r="A57" s="4"/>
      <c r="B57" s="4"/>
      <c r="C57" s="4"/>
      <c r="D57" s="5">
        <f>SUM(D20:D56)</f>
        <v>89415549</v>
      </c>
      <c r="E57" s="5">
        <f>SUM(E20:E56)</f>
        <v>41190000</v>
      </c>
      <c r="F57" s="4"/>
      <c r="G57" s="4"/>
      <c r="H57" s="4"/>
      <c r="I57" s="4"/>
      <c r="J57" s="4"/>
      <c r="K57" s="4"/>
      <c r="L57" s="4"/>
      <c r="M57" s="5">
        <f>SUM(M20:M56)</f>
        <v>10000000</v>
      </c>
      <c r="S57" s="10"/>
      <c r="T57" s="15"/>
      <c r="U57" s="15"/>
      <c r="V57" s="15"/>
    </row>
    <row r="58" spans="1:22" ht="12.5" x14ac:dyDescent="0.35">
      <c r="A58" s="4"/>
      <c r="B58" s="4"/>
      <c r="C58" s="4"/>
      <c r="D58" s="4"/>
      <c r="E58" s="6"/>
      <c r="F58" s="4"/>
      <c r="G58" s="4"/>
      <c r="H58" s="4"/>
      <c r="I58" s="4"/>
      <c r="J58" s="4"/>
      <c r="K58" s="4"/>
      <c r="L58" s="4" t="s">
        <v>153</v>
      </c>
      <c r="M58" s="5">
        <f>10000000-M57</f>
        <v>0</v>
      </c>
      <c r="O58" s="26">
        <f>SUM(O20:O56)</f>
        <v>0</v>
      </c>
    </row>
    <row r="59" spans="1:22" ht="12.75" customHeight="1" x14ac:dyDescent="0.35">
      <c r="O59" s="26"/>
    </row>
  </sheetData>
  <mergeCells count="28">
    <mergeCell ref="S16:S19"/>
    <mergeCell ref="T16:T19"/>
    <mergeCell ref="U16:U19"/>
    <mergeCell ref="V16:V19"/>
    <mergeCell ref="F17:G17"/>
    <mergeCell ref="H17:K17"/>
    <mergeCell ref="M16:M19"/>
    <mergeCell ref="N16:N19"/>
    <mergeCell ref="O16:O19"/>
    <mergeCell ref="P16:P19"/>
    <mergeCell ref="Q16:Q19"/>
    <mergeCell ref="R16:R19"/>
    <mergeCell ref="A7:C7"/>
    <mergeCell ref="F16:K16"/>
    <mergeCell ref="L16:L18"/>
    <mergeCell ref="D3:M3"/>
    <mergeCell ref="D4:M4"/>
    <mergeCell ref="D5:M5"/>
    <mergeCell ref="D6:M6"/>
    <mergeCell ref="A16:A19"/>
    <mergeCell ref="B16:B19"/>
    <mergeCell ref="C16:C19"/>
    <mergeCell ref="D16:D19"/>
    <mergeCell ref="E16:E19"/>
    <mergeCell ref="D11:M11"/>
    <mergeCell ref="D12:M12"/>
    <mergeCell ref="D13:M13"/>
    <mergeCell ref="D14:M14"/>
  </mergeCells>
  <phoneticPr fontId="11" type="noConversion"/>
  <dataValidations count="10">
    <dataValidation type="decimal" operator="lessThanOrEqual" allowBlank="1" showInputMessage="1" showErrorMessage="1" sqref="F20:F56" xr:uid="{CEA51768-1AEF-E047-8681-04178E22CE01}">
      <formula1>30</formula1>
    </dataValidation>
    <dataValidation type="decimal" operator="lessThanOrEqual" allowBlank="1" showInputMessage="1" showErrorMessage="1" sqref="H20:H56" xr:uid="{5646FF64-26F0-5944-8061-BED39E7BC361}">
      <formula1>20</formula1>
    </dataValidation>
    <dataValidation type="decimal" operator="lessThanOrEqual" allowBlank="1" showInputMessage="1" showErrorMessage="1" sqref="I20:I56" xr:uid="{DC04BBD9-9E4C-454F-9B59-B9CA8E3104B9}">
      <formula1>25</formula1>
    </dataValidation>
    <dataValidation type="decimal" operator="lessThanOrEqual" allowBlank="1" showInputMessage="1" showErrorMessage="1" sqref="J20:J56 G20:G56" xr:uid="{F96D03F8-60A6-C94B-B0D3-8C54D211617A}">
      <formula1>10</formula1>
    </dataValidation>
    <dataValidation type="decimal" operator="lessThanOrEqual" allowBlank="1" showInputMessage="1" showErrorMessage="1" sqref="K20:K56" xr:uid="{C7154DB7-296E-7C4A-B1F2-2BED7CFFDAC4}">
      <formula1>5</formula1>
    </dataValidation>
    <dataValidation type="decimal" operator="lessThanOrEqual" allowBlank="1" showInputMessage="1" showErrorMessage="1" error="max. 10" sqref="J1:K12 J15:K17 J57:K1048576" xr:uid="{4FEC91C9-3291-BD42-BF12-D0C8388720E7}">
      <formula1>10</formula1>
    </dataValidation>
    <dataValidation type="decimal" operator="lessThanOrEqual" allowBlank="1" showInputMessage="1" showErrorMessage="1" error="max. 5" sqref="I15:I17 I1:I12 I57:I1048576" xr:uid="{96EF130C-E3E6-9940-B8BD-0244140E03B7}">
      <formula1>20</formula1>
    </dataValidation>
    <dataValidation type="decimal" operator="lessThanOrEqual" allowBlank="1" showInputMessage="1" showErrorMessage="1" error="max. 15" sqref="H15:H17 H57:H1048576 H1:H12" xr:uid="{352E7DA5-429C-9D42-AB24-F9EB9DDA0CC5}">
      <formula1>10</formula1>
    </dataValidation>
    <dataValidation type="decimal" operator="lessThanOrEqual" allowBlank="1" showInputMessage="1" showErrorMessage="1" error="max. 15" sqref="G57:G1048576 G1:G12 G15:G17" xr:uid="{21FC633D-092A-1A42-87FE-9C53E0DC29C8}">
      <formula1>20</formula1>
    </dataValidation>
    <dataValidation type="decimal" operator="lessThanOrEqual" allowBlank="1" showInputMessage="1" showErrorMessage="1" error="max. 40" sqref="F1:F12 F15:F17 F57:F1048576" xr:uid="{30F5FD63-D574-4F43-AF50-C7CD6D3500E7}">
      <formula1>30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606B-433B-4734-9BB0-6329E1378A81}">
  <sheetPr>
    <pageSetUpPr fitToPage="1"/>
  </sheetPr>
  <dimension ref="A1:M56"/>
  <sheetViews>
    <sheetView zoomScale="80" zoomScaleNormal="8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4"/>
    </row>
    <row r="4" spans="1:13" ht="15" customHeight="1" x14ac:dyDescent="0.25">
      <c r="A4" s="3" t="s">
        <v>5</v>
      </c>
      <c r="D4" s="55" t="s">
        <v>6</v>
      </c>
      <c r="E4" s="55"/>
      <c r="F4" s="55"/>
      <c r="G4" s="55"/>
      <c r="H4" s="55"/>
      <c r="I4" s="55"/>
      <c r="J4" s="55"/>
      <c r="K4" s="55"/>
      <c r="L4" s="55"/>
    </row>
    <row r="5" spans="1:13" ht="15" customHeight="1" x14ac:dyDescent="0.25">
      <c r="A5" s="13" t="s">
        <v>7</v>
      </c>
      <c r="D5" s="55" t="s">
        <v>8</v>
      </c>
      <c r="E5" s="55"/>
      <c r="F5" s="55"/>
      <c r="G5" s="55"/>
      <c r="H5" s="55"/>
      <c r="I5" s="55"/>
      <c r="J5" s="55"/>
      <c r="K5" s="55"/>
      <c r="L5" s="55"/>
    </row>
    <row r="6" spans="1:13" ht="15" customHeight="1" x14ac:dyDescent="0.25">
      <c r="A6" s="13" t="s">
        <v>9</v>
      </c>
      <c r="D6" s="55" t="s">
        <v>10</v>
      </c>
      <c r="E6" s="55"/>
      <c r="F6" s="55"/>
      <c r="G6" s="55"/>
      <c r="H6" s="55"/>
      <c r="I6" s="55"/>
      <c r="J6" s="55"/>
      <c r="K6" s="55"/>
      <c r="L6" s="55"/>
    </row>
    <row r="7" spans="1:13" ht="15" customHeight="1" x14ac:dyDescent="0.25">
      <c r="A7" s="48" t="s">
        <v>11</v>
      </c>
      <c r="B7" s="48"/>
      <c r="C7" s="48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59" t="s">
        <v>15</v>
      </c>
      <c r="E11" s="59"/>
      <c r="F11" s="59"/>
      <c r="G11" s="59"/>
      <c r="H11" s="59"/>
      <c r="I11" s="59"/>
      <c r="J11" s="59"/>
      <c r="K11" s="59"/>
      <c r="L11" s="59"/>
    </row>
    <row r="12" spans="1:13" ht="32" customHeight="1" x14ac:dyDescent="0.35">
      <c r="D12" s="59" t="s">
        <v>16</v>
      </c>
      <c r="E12" s="59"/>
      <c r="F12" s="59"/>
      <c r="G12" s="59"/>
      <c r="H12" s="59"/>
      <c r="I12" s="59"/>
      <c r="J12" s="59"/>
      <c r="K12" s="59"/>
      <c r="L12" s="59"/>
    </row>
    <row r="13" spans="1:13" ht="15" customHeight="1" x14ac:dyDescent="0.35">
      <c r="D13" s="59" t="s">
        <v>17</v>
      </c>
      <c r="E13" s="60"/>
      <c r="F13" s="60"/>
      <c r="G13" s="60"/>
      <c r="H13" s="60"/>
      <c r="I13" s="60"/>
      <c r="J13" s="60"/>
      <c r="K13" s="60"/>
      <c r="L13" s="60"/>
    </row>
    <row r="14" spans="1:13" ht="15" customHeight="1" x14ac:dyDescent="0.35">
      <c r="D14" s="61" t="s">
        <v>158</v>
      </c>
      <c r="E14" s="60"/>
      <c r="F14" s="60"/>
      <c r="G14" s="60"/>
      <c r="H14" s="60"/>
      <c r="I14" s="60"/>
      <c r="J14" s="60"/>
      <c r="K14" s="60"/>
      <c r="L14" s="60"/>
      <c r="M14" s="60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1" t="s">
        <v>18</v>
      </c>
      <c r="B16" s="51" t="s">
        <v>19</v>
      </c>
      <c r="C16" s="51" t="s">
        <v>20</v>
      </c>
      <c r="D16" s="51" t="s">
        <v>21</v>
      </c>
      <c r="E16" s="56" t="s">
        <v>22</v>
      </c>
      <c r="F16" s="49" t="s">
        <v>23</v>
      </c>
      <c r="G16" s="50"/>
      <c r="H16" s="50"/>
      <c r="I16" s="50"/>
      <c r="J16" s="50"/>
      <c r="K16" s="50"/>
      <c r="L16" s="51" t="s">
        <v>24</v>
      </c>
    </row>
    <row r="17" spans="1:12" ht="14.75" customHeight="1" x14ac:dyDescent="0.35">
      <c r="A17" s="52"/>
      <c r="B17" s="52"/>
      <c r="C17" s="52"/>
      <c r="D17" s="52"/>
      <c r="E17" s="57"/>
      <c r="F17" s="66" t="s">
        <v>34</v>
      </c>
      <c r="G17" s="67"/>
      <c r="H17" s="68" t="s">
        <v>35</v>
      </c>
      <c r="I17" s="69"/>
      <c r="J17" s="69"/>
      <c r="K17" s="69"/>
      <c r="L17" s="52"/>
    </row>
    <row r="18" spans="1:12" ht="78" customHeight="1" x14ac:dyDescent="0.35">
      <c r="A18" s="52"/>
      <c r="B18" s="52"/>
      <c r="C18" s="52"/>
      <c r="D18" s="52"/>
      <c r="E18" s="57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3"/>
    </row>
    <row r="19" spans="1:12" ht="31.25" customHeight="1" x14ac:dyDescent="0.35">
      <c r="A19" s="53"/>
      <c r="B19" s="53"/>
      <c r="C19" s="53"/>
      <c r="D19" s="53"/>
      <c r="E19" s="58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Komplet_vyvoj_celovecerni_h!A37</f>
        <v>601-2026</v>
      </c>
      <c r="B20" s="22" t="str">
        <f>Komplet_vyvoj_celovecerni_h!B37</f>
        <v>CINEART TV PRAGUE s.r.o.</v>
      </c>
      <c r="C20" s="22" t="str">
        <f>Komplet_vyvoj_celovecerni_h!C37</f>
        <v>Mistr Blecha</v>
      </c>
      <c r="D20" s="46">
        <f>Komplet_vyvoj_celovecerni_h!D37</f>
        <v>2479000</v>
      </c>
      <c r="E20" s="46">
        <f>Komplet_vyvoj_celovecerni_h!E37</f>
        <v>1200000</v>
      </c>
      <c r="F20" s="7">
        <v>21</v>
      </c>
      <c r="G20" s="7">
        <v>6</v>
      </c>
      <c r="H20" s="7">
        <v>20</v>
      </c>
      <c r="I20" s="7">
        <v>18</v>
      </c>
      <c r="J20" s="7">
        <v>7</v>
      </c>
      <c r="K20" s="7">
        <v>5</v>
      </c>
      <c r="L20" s="27">
        <f>SUM(F20:K20)</f>
        <v>77</v>
      </c>
    </row>
    <row r="21" spans="1:12" ht="12.75" customHeight="1" x14ac:dyDescent="0.25">
      <c r="A21" s="22" t="str">
        <f>Komplet_vyvoj_celovecerni_h!A25</f>
        <v>603-2026</v>
      </c>
      <c r="B21" s="22" t="str">
        <f>Komplet_vyvoj_celovecerni_h!B25</f>
        <v>Bedna Films s.r.o.</v>
      </c>
      <c r="C21" s="22" t="str">
        <f>Komplet_vyvoj_celovecerni_h!C25</f>
        <v>BICAN</v>
      </c>
      <c r="D21" s="46">
        <f>Komplet_vyvoj_celovecerni_h!D25</f>
        <v>2815000</v>
      </c>
      <c r="E21" s="46">
        <f>Komplet_vyvoj_celovecerni_h!E25</f>
        <v>1250000</v>
      </c>
      <c r="F21" s="7">
        <v>23</v>
      </c>
      <c r="G21" s="7">
        <v>9</v>
      </c>
      <c r="H21" s="7">
        <v>16</v>
      </c>
      <c r="I21" s="7">
        <v>21</v>
      </c>
      <c r="J21" s="7">
        <v>8</v>
      </c>
      <c r="K21" s="7">
        <v>5</v>
      </c>
      <c r="L21" s="27">
        <f>SUM(F21:K21)</f>
        <v>82</v>
      </c>
    </row>
    <row r="22" spans="1:12" ht="12.75" customHeight="1" x14ac:dyDescent="0.25">
      <c r="A22" s="22" t="str">
        <f>Komplet_vyvoj_celovecerni_h!A54</f>
        <v xml:space="preserve">604-2026 </v>
      </c>
      <c r="B22" s="22" t="str">
        <f>Komplet_vyvoj_celovecerni_h!B54</f>
        <v>The Seagull Films s.r.o.</v>
      </c>
      <c r="C22" s="22" t="str">
        <f>Komplet_vyvoj_celovecerni_h!C54</f>
        <v>Malé štěstí/A Small Luck</v>
      </c>
      <c r="D22" s="46">
        <f>Komplet_vyvoj_celovecerni_h!D54</f>
        <v>1664400</v>
      </c>
      <c r="E22" s="46">
        <f>Komplet_vyvoj_celovecerni_h!E54</f>
        <v>600000</v>
      </c>
      <c r="F22" s="7">
        <v>15</v>
      </c>
      <c r="G22" s="7">
        <v>5</v>
      </c>
      <c r="H22" s="7">
        <v>11</v>
      </c>
      <c r="I22" s="7">
        <v>12</v>
      </c>
      <c r="J22" s="7">
        <v>5</v>
      </c>
      <c r="K22" s="7">
        <v>4</v>
      </c>
      <c r="L22" s="27">
        <f>SUM(F22:K22)</f>
        <v>52</v>
      </c>
    </row>
    <row r="23" spans="1:12" ht="12.75" customHeight="1" x14ac:dyDescent="0.25">
      <c r="A23" s="22" t="str">
        <f>Komplet_vyvoj_celovecerni_h!A31</f>
        <v>606-2026</v>
      </c>
      <c r="B23" s="22" t="str">
        <f>Komplet_vyvoj_celovecerni_h!B31</f>
        <v>SILVER SCREEN s.r.o.</v>
      </c>
      <c r="C23" s="22" t="str">
        <f>Komplet_vyvoj_celovecerni_h!C31</f>
        <v>Pět přání pana Murraye McBridea</v>
      </c>
      <c r="D23" s="46">
        <f>Komplet_vyvoj_celovecerni_h!D31</f>
        <v>4044150</v>
      </c>
      <c r="E23" s="46">
        <f>Komplet_vyvoj_celovecerni_h!E31</f>
        <v>1250000</v>
      </c>
      <c r="F23" s="7">
        <v>23</v>
      </c>
      <c r="G23" s="7">
        <v>9</v>
      </c>
      <c r="H23" s="7">
        <v>19</v>
      </c>
      <c r="I23" s="7">
        <v>18</v>
      </c>
      <c r="J23" s="7">
        <v>6</v>
      </c>
      <c r="K23" s="7">
        <v>4</v>
      </c>
      <c r="L23" s="27">
        <f>SUM(F23:K23)</f>
        <v>79</v>
      </c>
    </row>
    <row r="24" spans="1:12" ht="12.75" customHeight="1" x14ac:dyDescent="0.25">
      <c r="A24" s="22" t="str">
        <f>Komplet_vyvoj_celovecerni_h!A48</f>
        <v>607-2026</v>
      </c>
      <c r="B24" s="22" t="str">
        <f>Komplet_vyvoj_celovecerni_h!B48</f>
        <v>LUMINAR Film s.r.o.</v>
      </c>
      <c r="C24" s="22" t="str">
        <f>Komplet_vyvoj_celovecerni_h!C48</f>
        <v>Taxikářův syn</v>
      </c>
      <c r="D24" s="46">
        <f>Komplet_vyvoj_celovecerni_h!D48</f>
        <v>1712000</v>
      </c>
      <c r="E24" s="46">
        <f>Komplet_vyvoj_celovecerni_h!E48</f>
        <v>1100000</v>
      </c>
      <c r="F24" s="7">
        <v>19</v>
      </c>
      <c r="G24" s="7">
        <v>5</v>
      </c>
      <c r="H24" s="7">
        <v>18</v>
      </c>
      <c r="I24" s="7">
        <v>19</v>
      </c>
      <c r="J24" s="7">
        <v>5</v>
      </c>
      <c r="K24" s="7">
        <v>4</v>
      </c>
      <c r="L24" s="27">
        <f>SUM(F24:K24)</f>
        <v>70</v>
      </c>
    </row>
    <row r="25" spans="1:12" ht="12.75" customHeight="1" x14ac:dyDescent="0.25">
      <c r="A25" s="22" t="str">
        <f>Komplet_vyvoj_celovecerni_h!A29</f>
        <v>608-2026</v>
      </c>
      <c r="B25" s="22" t="str">
        <f>Komplet_vyvoj_celovecerni_h!B29</f>
        <v>Punk Film s.r.o.</v>
      </c>
      <c r="C25" s="22" t="str">
        <f>Komplet_vyvoj_celovecerni_h!C29</f>
        <v>Všechny živly</v>
      </c>
      <c r="D25" s="46">
        <f>Komplet_vyvoj_celovecerni_h!D29</f>
        <v>1950000</v>
      </c>
      <c r="E25" s="46">
        <f>Komplet_vyvoj_celovecerni_h!E29</f>
        <v>1250000</v>
      </c>
      <c r="F25" s="7">
        <v>22</v>
      </c>
      <c r="G25" s="7">
        <v>5</v>
      </c>
      <c r="H25" s="7">
        <v>19</v>
      </c>
      <c r="I25" s="7">
        <v>21</v>
      </c>
      <c r="J25" s="7">
        <v>7</v>
      </c>
      <c r="K25" s="7">
        <v>5</v>
      </c>
      <c r="L25" s="27">
        <f>SUM(F25:K25)</f>
        <v>79</v>
      </c>
    </row>
    <row r="26" spans="1:12" ht="12.75" customHeight="1" x14ac:dyDescent="0.25">
      <c r="A26" s="22" t="str">
        <f>Komplet_vyvoj_celovecerni_h!A45</f>
        <v>609-2026</v>
      </c>
      <c r="B26" s="22" t="str">
        <f>Komplet_vyvoj_celovecerni_h!B45</f>
        <v>Beginner´s Mind s.r.o.</v>
      </c>
      <c r="C26" s="22" t="str">
        <f>Komplet_vyvoj_celovecerni_h!C45</f>
        <v>Odřená kolena</v>
      </c>
      <c r="D26" s="46">
        <f>Komplet_vyvoj_celovecerni_h!D45</f>
        <v>1050000</v>
      </c>
      <c r="E26" s="46">
        <f>Komplet_vyvoj_celovecerni_h!E45</f>
        <v>650000</v>
      </c>
      <c r="F26" s="7">
        <v>19</v>
      </c>
      <c r="G26" s="7">
        <v>5</v>
      </c>
      <c r="H26" s="7">
        <v>16</v>
      </c>
      <c r="I26" s="7">
        <v>19</v>
      </c>
      <c r="J26" s="7">
        <v>7</v>
      </c>
      <c r="K26" s="7">
        <v>5</v>
      </c>
      <c r="L26" s="27">
        <f>SUM(F26:K26)</f>
        <v>71</v>
      </c>
    </row>
    <row r="27" spans="1:12" ht="12.75" customHeight="1" x14ac:dyDescent="0.25">
      <c r="A27" s="22" t="str">
        <f>Komplet_vyvoj_celovecerni_h!A43</f>
        <v>610-2026</v>
      </c>
      <c r="B27" s="22" t="str">
        <f>Komplet_vyvoj_celovecerni_h!B43</f>
        <v>Bionaut s.r.o.</v>
      </c>
      <c r="C27" s="22" t="str">
        <f>Komplet_vyvoj_celovecerni_h!C43</f>
        <v>První pouto (vývoj)</v>
      </c>
      <c r="D27" s="46">
        <f>Komplet_vyvoj_celovecerni_h!D43</f>
        <v>4000000</v>
      </c>
      <c r="E27" s="46">
        <f>Komplet_vyvoj_celovecerni_h!E43</f>
        <v>1250000</v>
      </c>
      <c r="F27" s="7">
        <v>15</v>
      </c>
      <c r="G27" s="7">
        <v>8</v>
      </c>
      <c r="H27" s="7">
        <v>19</v>
      </c>
      <c r="I27" s="7">
        <v>19</v>
      </c>
      <c r="J27" s="7">
        <v>7</v>
      </c>
      <c r="K27" s="7">
        <v>5</v>
      </c>
      <c r="L27" s="27">
        <f>SUM(F27:K27)</f>
        <v>73</v>
      </c>
    </row>
    <row r="28" spans="1:12" ht="12.75" customHeight="1" x14ac:dyDescent="0.25">
      <c r="A28" s="22" t="str">
        <f>Komplet_vyvoj_celovecerni_h!A40</f>
        <v>613-2026</v>
      </c>
      <c r="B28" s="22" t="str">
        <f>Komplet_vyvoj_celovecerni_h!B40</f>
        <v>IN Film Praha spol. s r.o.</v>
      </c>
      <c r="C28" s="22" t="str">
        <f>Komplet_vyvoj_celovecerni_h!C40</f>
        <v>Sidonie</v>
      </c>
      <c r="D28" s="46">
        <f>Komplet_vyvoj_celovecerni_h!D40</f>
        <v>2097000</v>
      </c>
      <c r="E28" s="46">
        <f>Komplet_vyvoj_celovecerni_h!E40</f>
        <v>1100000</v>
      </c>
      <c r="F28" s="7">
        <v>20</v>
      </c>
      <c r="G28" s="7">
        <v>7</v>
      </c>
      <c r="H28" s="7">
        <v>20</v>
      </c>
      <c r="I28" s="7">
        <v>17</v>
      </c>
      <c r="J28" s="7">
        <v>7</v>
      </c>
      <c r="K28" s="7">
        <v>5</v>
      </c>
      <c r="L28" s="27">
        <f>SUM(F28:K28)</f>
        <v>76</v>
      </c>
    </row>
    <row r="29" spans="1:12" ht="12.75" customHeight="1" x14ac:dyDescent="0.25">
      <c r="A29" s="22" t="str">
        <f>Komplet_vyvoj_celovecerni_h!A56</f>
        <v>614-2026</v>
      </c>
      <c r="B29" s="22" t="str">
        <f>Komplet_vyvoj_celovecerni_h!B56</f>
        <v>The Seagull Films s.r.o.</v>
      </c>
      <c r="C29" s="22" t="str">
        <f>Komplet_vyvoj_celovecerni_h!C56</f>
        <v>Hey, You</v>
      </c>
      <c r="D29" s="46">
        <f>Komplet_vyvoj_celovecerni_h!D56</f>
        <v>2844015</v>
      </c>
      <c r="E29" s="46">
        <f>Komplet_vyvoj_celovecerni_h!E56</f>
        <v>1250000</v>
      </c>
      <c r="F29" s="7">
        <v>15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>SUM(F29:K29)</f>
        <v>45</v>
      </c>
    </row>
    <row r="30" spans="1:12" ht="12.75" customHeight="1" x14ac:dyDescent="0.25">
      <c r="A30" s="22" t="str">
        <f>Komplet_vyvoj_celovecerni_h!A24</f>
        <v>615-2026</v>
      </c>
      <c r="B30" s="22" t="str">
        <f>Komplet_vyvoj_celovecerni_h!B24</f>
        <v>Cinémotif Films s.r.o.</v>
      </c>
      <c r="C30" s="22" t="str">
        <f>Komplet_vyvoj_celovecerni_h!C24</f>
        <v>Krystaly - vývoj</v>
      </c>
      <c r="D30" s="46">
        <f>Komplet_vyvoj_celovecerni_h!D24</f>
        <v>2502500</v>
      </c>
      <c r="E30" s="46">
        <f>Komplet_vyvoj_celovecerni_h!E24</f>
        <v>1250000</v>
      </c>
      <c r="F30" s="7">
        <v>25</v>
      </c>
      <c r="G30" s="7">
        <v>7</v>
      </c>
      <c r="H30" s="7">
        <v>18</v>
      </c>
      <c r="I30" s="7">
        <v>20</v>
      </c>
      <c r="J30" s="7">
        <v>8</v>
      </c>
      <c r="K30" s="7">
        <v>5</v>
      </c>
      <c r="L30" s="27">
        <f>SUM(F30:K30)</f>
        <v>83</v>
      </c>
    </row>
    <row r="31" spans="1:12" ht="12.75" customHeight="1" x14ac:dyDescent="0.25">
      <c r="A31" s="22" t="str">
        <f>Komplet_vyvoj_celovecerni_h!A46</f>
        <v>616-2026</v>
      </c>
      <c r="B31" s="22" t="str">
        <f>Komplet_vyvoj_celovecerni_h!B46</f>
        <v>Xova Film s.r.o.</v>
      </c>
      <c r="C31" s="22" t="str">
        <f>Komplet_vyvoj_celovecerni_h!C46</f>
        <v>V očekávání</v>
      </c>
      <c r="D31" s="46">
        <f>Komplet_vyvoj_celovecerni_h!D46</f>
        <v>2399000</v>
      </c>
      <c r="E31" s="46">
        <f>Komplet_vyvoj_celovecerni_h!E46</f>
        <v>1250000</v>
      </c>
      <c r="F31" s="7">
        <v>15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>SUM(F31:K31)</f>
        <v>70</v>
      </c>
    </row>
    <row r="32" spans="1:12" ht="12.75" customHeight="1" x14ac:dyDescent="0.25">
      <c r="A32" s="22" t="str">
        <f>Komplet_vyvoj_celovecerni_h!A50</f>
        <v>617-2026</v>
      </c>
      <c r="B32" s="22" t="str">
        <f>Komplet_vyvoj_celovecerni_h!B50</f>
        <v>Strong images s.r.o.</v>
      </c>
      <c r="C32" s="22" t="str">
        <f>Komplet_vyvoj_celovecerni_h!C50</f>
        <v>Pod šťastnou hvězdou</v>
      </c>
      <c r="D32" s="46">
        <f>Komplet_vyvoj_celovecerni_h!D50</f>
        <v>1772500</v>
      </c>
      <c r="E32" s="46">
        <f>Komplet_vyvoj_celovecerni_h!E50</f>
        <v>1250000</v>
      </c>
      <c r="F32" s="7">
        <v>20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>SUM(F32:K32)</f>
        <v>68</v>
      </c>
    </row>
    <row r="33" spans="1:12" ht="12.75" customHeight="1" x14ac:dyDescent="0.25">
      <c r="A33" s="22" t="str">
        <f>Komplet_vyvoj_celovecerni_h!A52</f>
        <v>620-2026</v>
      </c>
      <c r="B33" s="22" t="str">
        <f>Komplet_vyvoj_celovecerni_h!B52</f>
        <v>FRESH LOBSTER s.r.o.</v>
      </c>
      <c r="C33" s="22" t="str">
        <f>Komplet_vyvoj_celovecerni_h!C52</f>
        <v>Uroboros</v>
      </c>
      <c r="D33" s="46">
        <f>Komplet_vyvoj_celovecerni_h!D52</f>
        <v>1621360</v>
      </c>
      <c r="E33" s="46">
        <f>Komplet_vyvoj_celovecerni_h!E52</f>
        <v>1250000</v>
      </c>
      <c r="F33" s="7">
        <v>15</v>
      </c>
      <c r="G33" s="7">
        <v>5</v>
      </c>
      <c r="H33" s="7">
        <v>13</v>
      </c>
      <c r="I33" s="7">
        <v>17</v>
      </c>
      <c r="J33" s="7">
        <v>6</v>
      </c>
      <c r="K33" s="7">
        <v>5</v>
      </c>
      <c r="L33" s="27">
        <f>SUM(F33:K33)</f>
        <v>61</v>
      </c>
    </row>
    <row r="34" spans="1:12" ht="12.75" customHeight="1" x14ac:dyDescent="0.25">
      <c r="A34" s="22" t="str">
        <f>Komplet_vyvoj_celovecerni_h!A26</f>
        <v>621-2026</v>
      </c>
      <c r="B34" s="22" t="str">
        <f>Komplet_vyvoj_celovecerni_h!B26</f>
        <v>Shore points s.r.o.</v>
      </c>
      <c r="C34" s="22" t="str">
        <f>Komplet_vyvoj_celovecerni_h!C26</f>
        <v>Ema mele maso</v>
      </c>
      <c r="D34" s="46">
        <f>Komplet_vyvoj_celovecerni_h!D26</f>
        <v>2038000</v>
      </c>
      <c r="E34" s="46">
        <f>Komplet_vyvoj_celovecerni_h!E26</f>
        <v>750000</v>
      </c>
      <c r="F34" s="7">
        <v>23</v>
      </c>
      <c r="G34" s="7">
        <v>8</v>
      </c>
      <c r="H34" s="7">
        <v>18</v>
      </c>
      <c r="I34" s="7">
        <v>20</v>
      </c>
      <c r="J34" s="7">
        <v>8</v>
      </c>
      <c r="K34" s="7">
        <v>4</v>
      </c>
      <c r="L34" s="27">
        <f>SUM(F34:K34)</f>
        <v>81</v>
      </c>
    </row>
    <row r="35" spans="1:12" ht="12.75" customHeight="1" x14ac:dyDescent="0.25">
      <c r="A35" s="22" t="str">
        <f>Komplet_vyvoj_celovecerni_h!A38</f>
        <v>622-2026</v>
      </c>
      <c r="B35" s="22" t="str">
        <f>Komplet_vyvoj_celovecerni_h!B38</f>
        <v>nutprodukce, s.r.o.</v>
      </c>
      <c r="C35" s="22" t="str">
        <f>Komplet_vyvoj_celovecerni_h!C38</f>
        <v>Přenášet hory</v>
      </c>
      <c r="D35" s="46">
        <f>Komplet_vyvoj_celovecerni_h!D38</f>
        <v>1700000</v>
      </c>
      <c r="E35" s="46">
        <f>Komplet_vyvoj_celovecerni_h!E38</f>
        <v>750000</v>
      </c>
      <c r="F35" s="7">
        <v>23</v>
      </c>
      <c r="G35" s="7">
        <v>5</v>
      </c>
      <c r="H35" s="7">
        <v>19</v>
      </c>
      <c r="I35" s="7">
        <v>17</v>
      </c>
      <c r="J35" s="7">
        <v>8</v>
      </c>
      <c r="K35" s="7">
        <v>4</v>
      </c>
      <c r="L35" s="27">
        <f>SUM(F35:K35)</f>
        <v>76</v>
      </c>
    </row>
    <row r="36" spans="1:12" ht="12.75" customHeight="1" x14ac:dyDescent="0.25">
      <c r="A36" s="22" t="str">
        <f>Komplet_vyvoj_celovecerni_h!A28</f>
        <v>624-2026</v>
      </c>
      <c r="B36" s="22" t="str">
        <f>Komplet_vyvoj_celovecerni_h!B28</f>
        <v>Off Beat Films s.r.o.</v>
      </c>
      <c r="C36" s="22" t="str">
        <f>Komplet_vyvoj_celovecerni_h!C28</f>
        <v>Cold feet</v>
      </c>
      <c r="D36" s="46">
        <f>Komplet_vyvoj_celovecerni_h!D28</f>
        <v>1925000</v>
      </c>
      <c r="E36" s="46">
        <f>Komplet_vyvoj_celovecerni_h!E28</f>
        <v>1250000</v>
      </c>
      <c r="F36" s="7">
        <v>26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>SUM(F36:K36)</f>
        <v>81</v>
      </c>
    </row>
    <row r="37" spans="1:12" ht="12.75" customHeight="1" x14ac:dyDescent="0.25">
      <c r="A37" s="22" t="str">
        <f>Komplet_vyvoj_celovecerni_h!A35</f>
        <v>625-2026</v>
      </c>
      <c r="B37" s="22" t="str">
        <f>Komplet_vyvoj_celovecerni_h!B35</f>
        <v>Bionaut s.r.o.</v>
      </c>
      <c r="C37" s="22" t="str">
        <f>Komplet_vyvoj_celovecerni_h!C35</f>
        <v>Její hlas (Ema Destinn)</v>
      </c>
      <c r="D37" s="46">
        <f>Komplet_vyvoj_celovecerni_h!D35</f>
        <v>2900000</v>
      </c>
      <c r="E37" s="46">
        <f>Komplet_vyvoj_celovecerni_h!E35</f>
        <v>1250000</v>
      </c>
      <c r="F37" s="7">
        <v>20</v>
      </c>
      <c r="G37" s="7">
        <v>6</v>
      </c>
      <c r="H37" s="7">
        <v>19</v>
      </c>
      <c r="I37" s="7">
        <v>19</v>
      </c>
      <c r="J37" s="7">
        <v>8</v>
      </c>
      <c r="K37" s="7">
        <v>5</v>
      </c>
      <c r="L37" s="27">
        <f>SUM(F37:K37)</f>
        <v>77</v>
      </c>
    </row>
    <row r="38" spans="1:12" ht="12.75" customHeight="1" x14ac:dyDescent="0.25">
      <c r="A38" s="22" t="str">
        <f>Komplet_vyvoj_celovecerni_h!A20</f>
        <v>626-2026</v>
      </c>
      <c r="B38" s="22" t="str">
        <f>Komplet_vyvoj_celovecerni_h!B20</f>
        <v>NOCHI FILM s.r.o.</v>
      </c>
      <c r="C38" s="22" t="str">
        <f>Komplet_vyvoj_celovecerni_h!C20</f>
        <v>Tenhle pokoj se nedá sníst</v>
      </c>
      <c r="D38" s="46">
        <f>Komplet_vyvoj_celovecerni_h!D20</f>
        <v>3754000</v>
      </c>
      <c r="E38" s="46">
        <f>Komplet_vyvoj_celovecerni_h!E20</f>
        <v>1250000</v>
      </c>
      <c r="F38" s="7">
        <v>27</v>
      </c>
      <c r="G38" s="7">
        <v>6</v>
      </c>
      <c r="H38" s="7">
        <v>18</v>
      </c>
      <c r="I38" s="7">
        <v>19</v>
      </c>
      <c r="J38" s="7">
        <v>9</v>
      </c>
      <c r="K38" s="7">
        <v>5</v>
      </c>
      <c r="L38" s="27">
        <f>SUM(F38:K38)</f>
        <v>84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f>Komplet_vyvoj_celovecerni_h!D39</f>
        <v>2625000</v>
      </c>
      <c r="E39" s="46">
        <f>Komplet_vyvoj_celovecerni_h!E39</f>
        <v>1250000</v>
      </c>
      <c r="F39" s="7">
        <v>20</v>
      </c>
      <c r="G39" s="7">
        <v>6</v>
      </c>
      <c r="H39" s="7">
        <v>19</v>
      </c>
      <c r="I39" s="7">
        <v>20</v>
      </c>
      <c r="J39" s="7">
        <v>6</v>
      </c>
      <c r="K39" s="7">
        <v>5</v>
      </c>
      <c r="L39" s="27">
        <f>SUM(F39:K39)</f>
        <v>76</v>
      </c>
    </row>
    <row r="40" spans="1:12" ht="12.75" customHeight="1" x14ac:dyDescent="0.25">
      <c r="A40" s="22" t="str">
        <f>Komplet_vyvoj_celovecerni_h!A32</f>
        <v>628-2026</v>
      </c>
      <c r="B40" s="22" t="str">
        <f>Komplet_vyvoj_celovecerni_h!B32</f>
        <v>endorfilm s.r.o.</v>
      </c>
      <c r="C40" s="22" t="str">
        <f>Komplet_vyvoj_celovecerni_h!C32</f>
        <v>Eneolit</v>
      </c>
      <c r="D40" s="46">
        <f>Komplet_vyvoj_celovecerni_h!D32</f>
        <v>1896152</v>
      </c>
      <c r="E40" s="46">
        <f>Komplet_vyvoj_celovecerni_h!E32</f>
        <v>750000</v>
      </c>
      <c r="F40" s="7">
        <v>21</v>
      </c>
      <c r="G40" s="7">
        <v>5</v>
      </c>
      <c r="H40" s="7">
        <v>20</v>
      </c>
      <c r="I40" s="7">
        <v>23</v>
      </c>
      <c r="J40" s="7">
        <v>6</v>
      </c>
      <c r="K40" s="7">
        <v>4</v>
      </c>
      <c r="L40" s="27">
        <f>SUM(F40:K40)</f>
        <v>79</v>
      </c>
    </row>
    <row r="41" spans="1:12" ht="12.75" customHeight="1" x14ac:dyDescent="0.25">
      <c r="A41" s="22" t="str">
        <f>Komplet_vyvoj_celovecerni_h!A33</f>
        <v>629-2026</v>
      </c>
      <c r="B41" s="22" t="str">
        <f>Komplet_vyvoj_celovecerni_h!B33</f>
        <v>Silk Films s.r.o.</v>
      </c>
      <c r="C41" s="22" t="str">
        <f>Komplet_vyvoj_celovecerni_h!C33</f>
        <v>Get Lucky</v>
      </c>
      <c r="D41" s="46">
        <f>Komplet_vyvoj_celovecerni_h!D33</f>
        <v>3093000</v>
      </c>
      <c r="E41" s="46">
        <f>Komplet_vyvoj_celovecerni_h!E33</f>
        <v>1200000</v>
      </c>
      <c r="F41" s="7">
        <v>21</v>
      </c>
      <c r="G41" s="7">
        <v>8</v>
      </c>
      <c r="H41" s="7">
        <v>18</v>
      </c>
      <c r="I41" s="7">
        <v>20</v>
      </c>
      <c r="J41" s="7">
        <v>8</v>
      </c>
      <c r="K41" s="7">
        <v>4</v>
      </c>
      <c r="L41" s="27">
        <f>SUM(F41:K41)</f>
        <v>79</v>
      </c>
    </row>
    <row r="42" spans="1:12" ht="12.75" customHeight="1" x14ac:dyDescent="0.25">
      <c r="A42" s="22" t="str">
        <f>Komplet_vyvoj_celovecerni_h!A30</f>
        <v>630-2026</v>
      </c>
      <c r="B42" s="22" t="str">
        <f>Komplet_vyvoj_celovecerni_h!B30</f>
        <v>MasterFilm s.r.o.</v>
      </c>
      <c r="C42" s="22" t="str">
        <f>Komplet_vyvoj_celovecerni_h!C30</f>
        <v>Bachyně</v>
      </c>
      <c r="D42" s="46">
        <f>Komplet_vyvoj_celovecerni_h!D30</f>
        <v>2893610</v>
      </c>
      <c r="E42" s="46">
        <f>Komplet_vyvoj_celovecerni_h!E30</f>
        <v>1250000</v>
      </c>
      <c r="F42" s="7">
        <v>20</v>
      </c>
      <c r="G42" s="7">
        <v>6</v>
      </c>
      <c r="H42" s="7">
        <v>19</v>
      </c>
      <c r="I42" s="7">
        <v>22</v>
      </c>
      <c r="J42" s="7">
        <v>7</v>
      </c>
      <c r="K42" s="7">
        <v>4</v>
      </c>
      <c r="L42" s="27">
        <f>SUM(F42:K42)</f>
        <v>78</v>
      </c>
    </row>
    <row r="43" spans="1:12" ht="12.75" customHeight="1" x14ac:dyDescent="0.25">
      <c r="A43" s="22" t="str">
        <f>Komplet_vyvoj_celovecerni_h!A41</f>
        <v>631-2026</v>
      </c>
      <c r="B43" s="22" t="str">
        <f>Komplet_vyvoj_celovecerni_h!B41</f>
        <v>MasterFilm s.r.o.</v>
      </c>
      <c r="C43" s="22" t="str">
        <f>Komplet_vyvoj_celovecerni_h!C41</f>
        <v>Spirit Hunter</v>
      </c>
      <c r="D43" s="46">
        <f>Komplet_vyvoj_celovecerni_h!D41</f>
        <v>2512500</v>
      </c>
      <c r="E43" s="46">
        <f>Komplet_vyvoj_celovecerni_h!E41</f>
        <v>1250000</v>
      </c>
      <c r="F43" s="7">
        <v>18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>SUM(F43:K43)</f>
        <v>74</v>
      </c>
    </row>
    <row r="44" spans="1:12" ht="12.75" customHeight="1" x14ac:dyDescent="0.25">
      <c r="A44" s="22" t="str">
        <f>Komplet_vyvoj_celovecerni_h!A55</f>
        <v>633-2026</v>
      </c>
      <c r="B44" s="22" t="str">
        <f>Komplet_vyvoj_celovecerni_h!B55</f>
        <v>Breathe Film s.r.o.</v>
      </c>
      <c r="C44" s="22" t="str">
        <f>Komplet_vyvoj_celovecerni_h!C55</f>
        <v>Dýchej za mě</v>
      </c>
      <c r="D44" s="46">
        <f>Komplet_vyvoj_celovecerni_h!D55</f>
        <v>2563500</v>
      </c>
      <c r="E44" s="46">
        <f>Komplet_vyvoj_celovecerni_h!E55</f>
        <v>1200000</v>
      </c>
      <c r="F44" s="7">
        <v>16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>SUM(F44:K44)</f>
        <v>49</v>
      </c>
    </row>
    <row r="45" spans="1:12" ht="12.75" customHeight="1" x14ac:dyDescent="0.25">
      <c r="A45" s="22" t="str">
        <f>Komplet_vyvoj_celovecerni_h!A36</f>
        <v>635-2026</v>
      </c>
      <c r="B45" s="22" t="str">
        <f>Komplet_vyvoj_celovecerni_h!B36</f>
        <v>Kuli Film s.r.o.</v>
      </c>
      <c r="C45" s="22" t="str">
        <f>Komplet_vyvoj_celovecerni_h!C36</f>
        <v>AŽ PŘIJDE SATAN</v>
      </c>
      <c r="D45" s="46">
        <f>Komplet_vyvoj_celovecerni_h!D36</f>
        <v>1470030</v>
      </c>
      <c r="E45" s="46">
        <f>Komplet_vyvoj_celovecerni_h!E36</f>
        <v>1250000</v>
      </c>
      <c r="F45" s="7">
        <v>23</v>
      </c>
      <c r="G45" s="7">
        <v>7</v>
      </c>
      <c r="H45" s="7">
        <v>18</v>
      </c>
      <c r="I45" s="7">
        <v>18</v>
      </c>
      <c r="J45" s="7">
        <v>7</v>
      </c>
      <c r="K45" s="7">
        <v>5</v>
      </c>
      <c r="L45" s="27">
        <f>SUM(F45:K45)</f>
        <v>78</v>
      </c>
    </row>
    <row r="46" spans="1:12" ht="12.75" customHeight="1" x14ac:dyDescent="0.25">
      <c r="A46" s="22" t="str">
        <f>Komplet_vyvoj_celovecerni_h!A22</f>
        <v>636-2026</v>
      </c>
      <c r="B46" s="22" t="str">
        <f>Komplet_vyvoj_celovecerni_h!B22</f>
        <v>Frame Films s.r.o.</v>
      </c>
      <c r="C46" s="22" t="str">
        <f>Komplet_vyvoj_celovecerni_h!C22</f>
        <v>Barbucha</v>
      </c>
      <c r="D46" s="46">
        <f>Komplet_vyvoj_celovecerni_h!D22</f>
        <v>2276000</v>
      </c>
      <c r="E46" s="46">
        <f>Komplet_vyvoj_celovecerni_h!E22</f>
        <v>1140000</v>
      </c>
      <c r="F46" s="7">
        <v>25</v>
      </c>
      <c r="G46" s="7">
        <v>8</v>
      </c>
      <c r="H46" s="7">
        <v>17</v>
      </c>
      <c r="I46" s="7">
        <v>20</v>
      </c>
      <c r="J46" s="7">
        <v>9</v>
      </c>
      <c r="K46" s="7">
        <v>5</v>
      </c>
      <c r="L46" s="27">
        <f>SUM(F46:K46)</f>
        <v>84</v>
      </c>
    </row>
    <row r="47" spans="1:12" ht="12.75" customHeight="1" x14ac:dyDescent="0.25">
      <c r="A47" s="22" t="str">
        <f>Komplet_vyvoj_celovecerni_h!A44</f>
        <v>637-2026</v>
      </c>
      <c r="B47" s="22" t="str">
        <f>Komplet_vyvoj_celovecerni_h!B44</f>
        <v>Filmofon s.r.o.</v>
      </c>
      <c r="C47" s="22" t="str">
        <f>Komplet_vyvoj_celovecerni_h!C44</f>
        <v>Továrna na Absolutno</v>
      </c>
      <c r="D47" s="46">
        <f>Komplet_vyvoj_celovecerni_h!D44</f>
        <v>5775017</v>
      </c>
      <c r="E47" s="46">
        <f>Komplet_vyvoj_celovecerni_h!E44</f>
        <v>1250000</v>
      </c>
      <c r="F47" s="7">
        <v>22</v>
      </c>
      <c r="G47" s="7">
        <v>6</v>
      </c>
      <c r="H47" s="7">
        <v>15</v>
      </c>
      <c r="I47" s="7">
        <v>17</v>
      </c>
      <c r="J47" s="7">
        <v>6</v>
      </c>
      <c r="K47" s="7">
        <v>5</v>
      </c>
      <c r="L47" s="27">
        <f>SUM(F47:K47)</f>
        <v>71</v>
      </c>
    </row>
    <row r="48" spans="1:12" ht="12.75" customHeight="1" x14ac:dyDescent="0.25">
      <c r="A48" s="22" t="str">
        <f>Komplet_vyvoj_celovecerni_h!A23</f>
        <v>638-2026</v>
      </c>
      <c r="B48" s="22" t="str">
        <f>Komplet_vyvoj_celovecerni_h!B23</f>
        <v>nukleon frame, s.r.o.</v>
      </c>
      <c r="C48" s="22" t="str">
        <f>Komplet_vyvoj_celovecerni_h!C23</f>
        <v>Přestupný rok</v>
      </c>
      <c r="D48" s="46">
        <f>Komplet_vyvoj_celovecerni_h!D23</f>
        <v>1305000</v>
      </c>
      <c r="E48" s="46">
        <f>Komplet_vyvoj_celovecerni_h!E23</f>
        <v>800000</v>
      </c>
      <c r="F48" s="7">
        <v>27</v>
      </c>
      <c r="G48" s="7">
        <v>7</v>
      </c>
      <c r="H48" s="7">
        <v>16</v>
      </c>
      <c r="I48" s="7">
        <v>20</v>
      </c>
      <c r="J48" s="7">
        <v>8</v>
      </c>
      <c r="K48" s="7">
        <v>5</v>
      </c>
      <c r="L48" s="27">
        <f>SUM(F48:K48)</f>
        <v>83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f>Komplet_vyvoj_celovecerni_h!D49</f>
        <v>2701515</v>
      </c>
      <c r="E49" s="46">
        <f>Komplet_vyvoj_celovecerni_h!E49</f>
        <v>1250000</v>
      </c>
      <c r="F49" s="7">
        <v>25</v>
      </c>
      <c r="G49" s="7">
        <v>7</v>
      </c>
      <c r="H49" s="7">
        <v>11</v>
      </c>
      <c r="I49" s="7">
        <v>17</v>
      </c>
      <c r="J49" s="7">
        <v>6</v>
      </c>
      <c r="K49" s="7">
        <v>4</v>
      </c>
      <c r="L49" s="27">
        <f>SUM(F49:K49)</f>
        <v>70</v>
      </c>
    </row>
    <row r="50" spans="1:12" ht="12.75" customHeight="1" x14ac:dyDescent="0.25">
      <c r="A50" s="22" t="str">
        <f>Komplet_vyvoj_celovecerni_h!A47</f>
        <v>641-2026</v>
      </c>
      <c r="B50" s="22" t="str">
        <f>Komplet_vyvoj_celovecerni_h!B47</f>
        <v>TVORBA films, s.r.o.</v>
      </c>
      <c r="C50" s="22" t="str">
        <f>Komplet_vyvoj_celovecerni_h!C47</f>
        <v>Útočiště</v>
      </c>
      <c r="D50" s="46">
        <f>Komplet_vyvoj_celovecerni_h!D47</f>
        <v>2876000</v>
      </c>
      <c r="E50" s="46">
        <f>Komplet_vyvoj_celovecerni_h!E47</f>
        <v>1250000</v>
      </c>
      <c r="F50" s="7">
        <v>15</v>
      </c>
      <c r="G50" s="7">
        <v>5</v>
      </c>
      <c r="H50" s="7">
        <v>17</v>
      </c>
      <c r="I50" s="7">
        <v>20</v>
      </c>
      <c r="J50" s="7">
        <v>7</v>
      </c>
      <c r="K50" s="7">
        <v>5</v>
      </c>
      <c r="L50" s="27">
        <f>SUM(F50:K50)</f>
        <v>69</v>
      </c>
    </row>
    <row r="51" spans="1:12" ht="12.75" customHeight="1" x14ac:dyDescent="0.25">
      <c r="A51" s="22" t="str">
        <f>Komplet_vyvoj_celovecerni_h!A27</f>
        <v>642-2026</v>
      </c>
      <c r="B51" s="22" t="str">
        <f>Komplet_vyvoj_celovecerni_h!B27</f>
        <v>Other stories s.r.o.</v>
      </c>
      <c r="C51" s="22" t="str">
        <f>Komplet_vyvoj_celovecerni_h!C27</f>
        <v>Mezi bestiemi (Running with Beasts)</v>
      </c>
      <c r="D51" s="46">
        <f>Komplet_vyvoj_celovecerni_h!D27</f>
        <v>3297300</v>
      </c>
      <c r="E51" s="46">
        <f>Komplet_vyvoj_celovecerni_h!E27</f>
        <v>1250000</v>
      </c>
      <c r="F51" s="7">
        <v>25</v>
      </c>
      <c r="G51" s="7">
        <v>8</v>
      </c>
      <c r="H51" s="7">
        <v>15</v>
      </c>
      <c r="I51" s="7">
        <v>20</v>
      </c>
      <c r="J51" s="7">
        <v>8</v>
      </c>
      <c r="K51" s="7">
        <v>5</v>
      </c>
      <c r="L51" s="27">
        <f>SUM(F51:K51)</f>
        <v>81</v>
      </c>
    </row>
    <row r="52" spans="1:12" ht="12.75" customHeight="1" x14ac:dyDescent="0.25">
      <c r="A52" s="22" t="str">
        <f>Komplet_vyvoj_celovecerni_h!A21</f>
        <v>643-2026</v>
      </c>
      <c r="B52" s="22" t="str">
        <f>Komplet_vyvoj_celovecerni_h!B21</f>
        <v>Breathless Films s.r.o.</v>
      </c>
      <c r="C52" s="22" t="str">
        <f>Komplet_vyvoj_celovecerni_h!C21</f>
        <v>Hlubina</v>
      </c>
      <c r="D52" s="46">
        <f>Komplet_vyvoj_celovecerni_h!D21</f>
        <v>2475000</v>
      </c>
      <c r="E52" s="46">
        <f>Komplet_vyvoj_celovecerni_h!E21</f>
        <v>1250000</v>
      </c>
      <c r="F52" s="7">
        <v>25</v>
      </c>
      <c r="G52" s="7">
        <v>7</v>
      </c>
      <c r="H52" s="7">
        <v>17</v>
      </c>
      <c r="I52" s="7">
        <v>20</v>
      </c>
      <c r="J52" s="7">
        <v>8</v>
      </c>
      <c r="K52" s="7">
        <v>5</v>
      </c>
      <c r="L52" s="27">
        <f>SUM(F52:K52)</f>
        <v>82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f>Komplet_vyvoj_celovecerni_h!D53</f>
        <v>2096000</v>
      </c>
      <c r="E53" s="46">
        <f>Komplet_vyvoj_celovecerni_h!E53</f>
        <v>1250000</v>
      </c>
      <c r="F53" s="7">
        <v>17</v>
      </c>
      <c r="G53" s="7">
        <v>6</v>
      </c>
      <c r="H53" s="7">
        <v>12</v>
      </c>
      <c r="I53" s="7">
        <v>12</v>
      </c>
      <c r="J53" s="7">
        <v>5</v>
      </c>
      <c r="K53" s="7">
        <v>4</v>
      </c>
      <c r="L53" s="27">
        <f>SUM(F53:K53)</f>
        <v>56</v>
      </c>
    </row>
    <row r="54" spans="1:12" ht="12.75" customHeight="1" x14ac:dyDescent="0.25">
      <c r="A54" s="22" t="str">
        <f>Komplet_vyvoj_celovecerni_h!A42</f>
        <v>646-2026</v>
      </c>
      <c r="B54" s="22" t="str">
        <f>Komplet_vyvoj_celovecerni_h!B42</f>
        <v>MIRACLE FILM s.r.o.</v>
      </c>
      <c r="C54" s="22" t="str">
        <f>Komplet_vyvoj_celovecerni_h!C42</f>
        <v xml:space="preserve">Proč se neusmíváš? </v>
      </c>
      <c r="D54" s="46">
        <f>Komplet_vyvoj_celovecerni_h!D42</f>
        <v>2242000</v>
      </c>
      <c r="E54" s="46">
        <f>Komplet_vyvoj_celovecerni_h!E42</f>
        <v>950000</v>
      </c>
      <c r="F54" s="7">
        <v>22</v>
      </c>
      <c r="G54" s="7">
        <v>6</v>
      </c>
      <c r="H54" s="7">
        <v>16</v>
      </c>
      <c r="I54" s="7">
        <v>17</v>
      </c>
      <c r="J54" s="7">
        <v>7</v>
      </c>
      <c r="K54" s="7">
        <v>5</v>
      </c>
      <c r="L54" s="27">
        <f>SUM(F54:K54)</f>
        <v>73</v>
      </c>
    </row>
    <row r="55" spans="1:12" ht="12.75" customHeight="1" x14ac:dyDescent="0.25">
      <c r="A55" s="22" t="str">
        <f>Komplet_vyvoj_celovecerni_h!A34</f>
        <v>647-2026</v>
      </c>
      <c r="B55" s="22" t="str">
        <f>Komplet_vyvoj_celovecerni_h!B34</f>
        <v>KOZA Film, s.r.o.</v>
      </c>
      <c r="C55" s="22" t="str">
        <f>Komplet_vyvoj_celovecerni_h!C34</f>
        <v>Když nevíš, co říct, řekni pravdu</v>
      </c>
      <c r="D55" s="46">
        <f>Komplet_vyvoj_celovecerni_h!D34</f>
        <v>1280000</v>
      </c>
      <c r="E55" s="46">
        <f>Komplet_vyvoj_celovecerni_h!E34</f>
        <v>850000</v>
      </c>
      <c r="F55" s="7">
        <v>26</v>
      </c>
      <c r="G55" s="7">
        <v>4</v>
      </c>
      <c r="H55" s="7">
        <v>17</v>
      </c>
      <c r="I55" s="7">
        <v>21</v>
      </c>
      <c r="J55" s="7">
        <v>6</v>
      </c>
      <c r="K55" s="7">
        <v>5</v>
      </c>
      <c r="L55" s="27">
        <f>SUM(F55:K55)</f>
        <v>79</v>
      </c>
    </row>
    <row r="56" spans="1:12" ht="12.75" customHeight="1" x14ac:dyDescent="0.25">
      <c r="A56" s="23" t="str">
        <f>Komplet_vyvoj_celovecerni_h!A51</f>
        <v>648-2026</v>
      </c>
      <c r="B56" s="23" t="str">
        <f>Komplet_vyvoj_celovecerni_h!B51</f>
        <v>D1 FILM s.r.o.</v>
      </c>
      <c r="C56" s="23" t="str">
        <f>Komplet_vyvoj_celovecerni_h!C51</f>
        <v>Jednooký Jan</v>
      </c>
      <c r="D56" s="47">
        <f>Komplet_vyvoj_celovecerni_h!D51</f>
        <v>770000</v>
      </c>
      <c r="E56" s="47">
        <f>Komplet_vyvoj_celovecerni_h!E51</f>
        <v>650000</v>
      </c>
      <c r="F56" s="7">
        <v>19</v>
      </c>
      <c r="G56" s="7">
        <v>5</v>
      </c>
      <c r="H56" s="7">
        <v>17</v>
      </c>
      <c r="I56" s="7">
        <v>17</v>
      </c>
      <c r="J56" s="7">
        <v>6</v>
      </c>
      <c r="K56" s="7">
        <v>5</v>
      </c>
      <c r="L56" s="27">
        <f>SUM(F56:K56)</f>
        <v>69</v>
      </c>
    </row>
  </sheetData>
  <mergeCells count="18">
    <mergeCell ref="D3:L3"/>
    <mergeCell ref="D4:L4"/>
    <mergeCell ref="D5:L5"/>
    <mergeCell ref="D6:L6"/>
    <mergeCell ref="A7:C7"/>
    <mergeCell ref="A16:A19"/>
    <mergeCell ref="B16:B19"/>
    <mergeCell ref="C16:C19"/>
    <mergeCell ref="D16:D19"/>
    <mergeCell ref="D11:L11"/>
    <mergeCell ref="E16:E19"/>
    <mergeCell ref="D12:L12"/>
    <mergeCell ref="D13:L13"/>
    <mergeCell ref="F16:K16"/>
    <mergeCell ref="F17:G17"/>
    <mergeCell ref="H17:K17"/>
    <mergeCell ref="L16:L18"/>
    <mergeCell ref="D14:M14"/>
  </mergeCells>
  <dataValidations count="10">
    <dataValidation type="decimal" operator="lessThanOrEqual" allowBlank="1" showInputMessage="1" showErrorMessage="1" error="max. 40" sqref="F1:F12 F15:F17 F57:F1048576" xr:uid="{3DD6AEB2-CB74-4646-8A6E-514ACFC07E0A}">
      <formula1>30</formula1>
    </dataValidation>
    <dataValidation type="decimal" operator="lessThanOrEqual" allowBlank="1" showInputMessage="1" showErrorMessage="1" error="max. 15" sqref="G1:G12 G15:G17 G57:G1048576" xr:uid="{DF6A586B-A3E5-4299-98F9-B1D55C126ECF}">
      <formula1>20</formula1>
    </dataValidation>
    <dataValidation type="decimal" operator="lessThanOrEqual" allowBlank="1" showInputMessage="1" showErrorMessage="1" error="max. 15" sqref="H15:H17 H1:H12 H57:H1048576" xr:uid="{4A8A4FD7-9A02-41A5-A3F4-A7CFDCCD7333}">
      <formula1>10</formula1>
    </dataValidation>
    <dataValidation type="decimal" operator="lessThanOrEqual" allowBlank="1" showInputMessage="1" showErrorMessage="1" error="max. 5" sqref="I15:I17 I1:I12 I57:I1048576" xr:uid="{E1AA9AB7-B5F7-4E69-9EC8-C25A088C06E3}">
      <formula1>20</formula1>
    </dataValidation>
    <dataValidation type="decimal" operator="lessThanOrEqual" allowBlank="1" showInputMessage="1" showErrorMessage="1" error="max. 10" sqref="J1:K12 J15:K17 J57:K1048576" xr:uid="{E1200816-C409-4C79-A464-A9FAC48D3D9A}">
      <formula1>10</formula1>
    </dataValidation>
    <dataValidation type="decimal" operator="lessThanOrEqual" allowBlank="1" showInputMessage="1" showErrorMessage="1" sqref="K20:K56" xr:uid="{8937FCAB-E2EA-AF45-BD7F-C72E15CBB232}">
      <formula1>5</formula1>
    </dataValidation>
    <dataValidation type="decimal" operator="lessThanOrEqual" allowBlank="1" showInputMessage="1" showErrorMessage="1" sqref="J20:J56 G20:G56" xr:uid="{05D4CE76-D208-C345-B0E1-B73194726CAA}">
      <formula1>10</formula1>
    </dataValidation>
    <dataValidation type="decimal" operator="lessThanOrEqual" allowBlank="1" showInputMessage="1" showErrorMessage="1" sqref="I20:I56" xr:uid="{152CE377-33D4-394E-85C9-815E9BC43F33}">
      <formula1>25</formula1>
    </dataValidation>
    <dataValidation type="decimal" operator="lessThanOrEqual" allowBlank="1" showInputMessage="1" showErrorMessage="1" sqref="H20:H56" xr:uid="{49C91A8F-5D9F-624E-999B-74B1F029F3B7}">
      <formula1>20</formula1>
    </dataValidation>
    <dataValidation type="decimal" operator="lessThanOrEqual" allowBlank="1" showInputMessage="1" showErrorMessage="1" sqref="F20:F56" xr:uid="{18AC363B-7A78-FB4D-9289-C77E9A904579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4DEF-2F8F-944B-B643-5CDDB58F4BA5}">
  <sheetPr>
    <pageSetUpPr fitToPage="1"/>
  </sheetPr>
  <dimension ref="A1:M56"/>
  <sheetViews>
    <sheetView zoomScale="80" zoomScaleNormal="8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4"/>
    </row>
    <row r="4" spans="1:13" ht="15" customHeight="1" x14ac:dyDescent="0.25">
      <c r="A4" s="3" t="s">
        <v>5</v>
      </c>
      <c r="D4" s="55" t="s">
        <v>6</v>
      </c>
      <c r="E4" s="55"/>
      <c r="F4" s="55"/>
      <c r="G4" s="55"/>
      <c r="H4" s="55"/>
      <c r="I4" s="55"/>
      <c r="J4" s="55"/>
      <c r="K4" s="55"/>
      <c r="L4" s="55"/>
    </row>
    <row r="5" spans="1:13" ht="15" customHeight="1" x14ac:dyDescent="0.25">
      <c r="A5" s="13" t="s">
        <v>7</v>
      </c>
      <c r="D5" s="55" t="s">
        <v>8</v>
      </c>
      <c r="E5" s="55"/>
      <c r="F5" s="55"/>
      <c r="G5" s="55"/>
      <c r="H5" s="55"/>
      <c r="I5" s="55"/>
      <c r="J5" s="55"/>
      <c r="K5" s="55"/>
      <c r="L5" s="55"/>
    </row>
    <row r="6" spans="1:13" ht="15" customHeight="1" x14ac:dyDescent="0.25">
      <c r="A6" s="13" t="s">
        <v>9</v>
      </c>
      <c r="D6" s="55" t="s">
        <v>10</v>
      </c>
      <c r="E6" s="55"/>
      <c r="F6" s="55"/>
      <c r="G6" s="55"/>
      <c r="H6" s="55"/>
      <c r="I6" s="55"/>
      <c r="J6" s="55"/>
      <c r="K6" s="55"/>
      <c r="L6" s="55"/>
    </row>
    <row r="7" spans="1:13" ht="15" customHeight="1" x14ac:dyDescent="0.25">
      <c r="A7" s="48" t="s">
        <v>11</v>
      </c>
      <c r="B7" s="48"/>
      <c r="C7" s="48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59" t="s">
        <v>15</v>
      </c>
      <c r="E11" s="59"/>
      <c r="F11" s="59"/>
      <c r="G11" s="59"/>
      <c r="H11" s="59"/>
      <c r="I11" s="59"/>
      <c r="J11" s="59"/>
      <c r="K11" s="59"/>
      <c r="L11" s="59"/>
    </row>
    <row r="12" spans="1:13" ht="32" customHeight="1" x14ac:dyDescent="0.35">
      <c r="D12" s="59" t="s">
        <v>16</v>
      </c>
      <c r="E12" s="59"/>
      <c r="F12" s="59"/>
      <c r="G12" s="59"/>
      <c r="H12" s="59"/>
      <c r="I12" s="59"/>
      <c r="J12" s="59"/>
      <c r="K12" s="59"/>
      <c r="L12" s="59"/>
    </row>
    <row r="13" spans="1:13" ht="15" customHeight="1" x14ac:dyDescent="0.35">
      <c r="D13" s="59" t="s">
        <v>17</v>
      </c>
      <c r="E13" s="60"/>
      <c r="F13" s="60"/>
      <c r="G13" s="60"/>
      <c r="H13" s="60"/>
      <c r="I13" s="60"/>
      <c r="J13" s="60"/>
      <c r="K13" s="60"/>
      <c r="L13" s="60"/>
    </row>
    <row r="14" spans="1:13" ht="15" customHeight="1" x14ac:dyDescent="0.35">
      <c r="D14" s="61" t="s">
        <v>158</v>
      </c>
      <c r="E14" s="60"/>
      <c r="F14" s="60"/>
      <c r="G14" s="60"/>
      <c r="H14" s="60"/>
      <c r="I14" s="60"/>
      <c r="J14" s="60"/>
      <c r="K14" s="60"/>
      <c r="L14" s="60"/>
      <c r="M14" s="60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1" t="s">
        <v>18</v>
      </c>
      <c r="B16" s="51" t="s">
        <v>19</v>
      </c>
      <c r="C16" s="51" t="s">
        <v>20</v>
      </c>
      <c r="D16" s="51" t="s">
        <v>21</v>
      </c>
      <c r="E16" s="56" t="s">
        <v>22</v>
      </c>
      <c r="F16" s="49" t="s">
        <v>23</v>
      </c>
      <c r="G16" s="50"/>
      <c r="H16" s="50"/>
      <c r="I16" s="50"/>
      <c r="J16" s="50"/>
      <c r="K16" s="50"/>
      <c r="L16" s="51" t="s">
        <v>24</v>
      </c>
    </row>
    <row r="17" spans="1:12" ht="14.75" customHeight="1" x14ac:dyDescent="0.35">
      <c r="A17" s="52"/>
      <c r="B17" s="52"/>
      <c r="C17" s="52"/>
      <c r="D17" s="52"/>
      <c r="E17" s="57"/>
      <c r="F17" s="66" t="s">
        <v>34</v>
      </c>
      <c r="G17" s="67"/>
      <c r="H17" s="68" t="s">
        <v>35</v>
      </c>
      <c r="I17" s="69"/>
      <c r="J17" s="69"/>
      <c r="K17" s="69"/>
      <c r="L17" s="52"/>
    </row>
    <row r="18" spans="1:12" ht="78" customHeight="1" x14ac:dyDescent="0.35">
      <c r="A18" s="52"/>
      <c r="B18" s="52"/>
      <c r="C18" s="52"/>
      <c r="D18" s="52"/>
      <c r="E18" s="57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3"/>
    </row>
    <row r="19" spans="1:12" ht="31.25" customHeight="1" x14ac:dyDescent="0.35">
      <c r="A19" s="53"/>
      <c r="B19" s="53"/>
      <c r="C19" s="53"/>
      <c r="D19" s="53"/>
      <c r="E19" s="58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Komplet_vyvoj_celovecerni_h!A37</f>
        <v>601-2026</v>
      </c>
      <c r="B20" s="22" t="str">
        <f>Komplet_vyvoj_celovecerni_h!B37</f>
        <v>CINEART TV PRAGUE s.r.o.</v>
      </c>
      <c r="C20" s="22" t="str">
        <f>Komplet_vyvoj_celovecerni_h!C37</f>
        <v>Mistr Blecha</v>
      </c>
      <c r="D20" s="46">
        <f>Komplet_vyvoj_celovecerni_h!D37</f>
        <v>2479000</v>
      </c>
      <c r="E20" s="46">
        <f>Komplet_vyvoj_celovecerni_h!E37</f>
        <v>1200000</v>
      </c>
      <c r="F20" s="7">
        <v>21</v>
      </c>
      <c r="G20" s="7">
        <v>6</v>
      </c>
      <c r="H20" s="7">
        <v>20</v>
      </c>
      <c r="I20" s="7">
        <v>18</v>
      </c>
      <c r="J20" s="7">
        <v>7</v>
      </c>
      <c r="K20" s="7">
        <v>5</v>
      </c>
      <c r="L20" s="27">
        <f>SUM(F20:K20)</f>
        <v>77</v>
      </c>
    </row>
    <row r="21" spans="1:12" ht="12.75" customHeight="1" x14ac:dyDescent="0.25">
      <c r="A21" s="22" t="str">
        <f>Komplet_vyvoj_celovecerni_h!A25</f>
        <v>603-2026</v>
      </c>
      <c r="B21" s="22" t="str">
        <f>Komplet_vyvoj_celovecerni_h!B25</f>
        <v>Bedna Films s.r.o.</v>
      </c>
      <c r="C21" s="22" t="str">
        <f>Komplet_vyvoj_celovecerni_h!C25</f>
        <v>BICAN</v>
      </c>
      <c r="D21" s="46">
        <f>Komplet_vyvoj_celovecerni_h!D25</f>
        <v>2815000</v>
      </c>
      <c r="E21" s="46">
        <f>Komplet_vyvoj_celovecerni_h!E25</f>
        <v>1250000</v>
      </c>
      <c r="F21" s="7">
        <v>23</v>
      </c>
      <c r="G21" s="7">
        <v>9</v>
      </c>
      <c r="H21" s="7">
        <v>16</v>
      </c>
      <c r="I21" s="7">
        <v>21</v>
      </c>
      <c r="J21" s="7">
        <v>8</v>
      </c>
      <c r="K21" s="7">
        <v>5</v>
      </c>
      <c r="L21" s="27">
        <f>SUM(F21:K21)</f>
        <v>82</v>
      </c>
    </row>
    <row r="22" spans="1:12" ht="12.75" customHeight="1" x14ac:dyDescent="0.25">
      <c r="A22" s="22" t="str">
        <f>Komplet_vyvoj_celovecerni_h!A54</f>
        <v xml:space="preserve">604-2026 </v>
      </c>
      <c r="B22" s="22" t="str">
        <f>Komplet_vyvoj_celovecerni_h!B54</f>
        <v>The Seagull Films s.r.o.</v>
      </c>
      <c r="C22" s="22" t="str">
        <f>Komplet_vyvoj_celovecerni_h!C54</f>
        <v>Malé štěstí/A Small Luck</v>
      </c>
      <c r="D22" s="46">
        <f>Komplet_vyvoj_celovecerni_h!D54</f>
        <v>1664400</v>
      </c>
      <c r="E22" s="46">
        <f>Komplet_vyvoj_celovecerni_h!E54</f>
        <v>600000</v>
      </c>
      <c r="F22" s="7">
        <v>15</v>
      </c>
      <c r="G22" s="7">
        <v>5</v>
      </c>
      <c r="H22" s="7">
        <v>11</v>
      </c>
      <c r="I22" s="7">
        <v>12</v>
      </c>
      <c r="J22" s="7">
        <v>5</v>
      </c>
      <c r="K22" s="7">
        <v>4</v>
      </c>
      <c r="L22" s="27">
        <f>SUM(F22:K22)</f>
        <v>52</v>
      </c>
    </row>
    <row r="23" spans="1:12" ht="12.75" customHeight="1" x14ac:dyDescent="0.25">
      <c r="A23" s="22" t="str">
        <f>Komplet_vyvoj_celovecerni_h!A31</f>
        <v>606-2026</v>
      </c>
      <c r="B23" s="22" t="str">
        <f>Komplet_vyvoj_celovecerni_h!B31</f>
        <v>SILVER SCREEN s.r.o.</v>
      </c>
      <c r="C23" s="22" t="str">
        <f>Komplet_vyvoj_celovecerni_h!C31</f>
        <v>Pět přání pana Murraye McBridea</v>
      </c>
      <c r="D23" s="46">
        <f>Komplet_vyvoj_celovecerni_h!D31</f>
        <v>4044150</v>
      </c>
      <c r="E23" s="46">
        <f>Komplet_vyvoj_celovecerni_h!E31</f>
        <v>1250000</v>
      </c>
      <c r="F23" s="7">
        <v>23</v>
      </c>
      <c r="G23" s="7">
        <v>9</v>
      </c>
      <c r="H23" s="7">
        <v>19</v>
      </c>
      <c r="I23" s="7">
        <v>18</v>
      </c>
      <c r="J23" s="7">
        <v>6</v>
      </c>
      <c r="K23" s="7">
        <v>4</v>
      </c>
      <c r="L23" s="27">
        <f>SUM(F23:K23)</f>
        <v>79</v>
      </c>
    </row>
    <row r="24" spans="1:12" ht="12.75" customHeight="1" x14ac:dyDescent="0.25">
      <c r="A24" s="22" t="str">
        <f>Komplet_vyvoj_celovecerni_h!A48</f>
        <v>607-2026</v>
      </c>
      <c r="B24" s="22" t="str">
        <f>Komplet_vyvoj_celovecerni_h!B48</f>
        <v>LUMINAR Film s.r.o.</v>
      </c>
      <c r="C24" s="22" t="str">
        <f>Komplet_vyvoj_celovecerni_h!C48</f>
        <v>Taxikářův syn</v>
      </c>
      <c r="D24" s="46">
        <f>Komplet_vyvoj_celovecerni_h!D48</f>
        <v>1712000</v>
      </c>
      <c r="E24" s="46">
        <f>Komplet_vyvoj_celovecerni_h!E48</f>
        <v>1100000</v>
      </c>
      <c r="F24" s="7">
        <v>19</v>
      </c>
      <c r="G24" s="7">
        <v>5</v>
      </c>
      <c r="H24" s="7">
        <v>18</v>
      </c>
      <c r="I24" s="7">
        <v>19</v>
      </c>
      <c r="J24" s="7">
        <v>5</v>
      </c>
      <c r="K24" s="7">
        <v>4</v>
      </c>
      <c r="L24" s="27">
        <f>SUM(F24:K24)</f>
        <v>70</v>
      </c>
    </row>
    <row r="25" spans="1:12" ht="12.75" customHeight="1" x14ac:dyDescent="0.25">
      <c r="A25" s="22" t="str">
        <f>Komplet_vyvoj_celovecerni_h!A29</f>
        <v>608-2026</v>
      </c>
      <c r="B25" s="22" t="str">
        <f>Komplet_vyvoj_celovecerni_h!B29</f>
        <v>Punk Film s.r.o.</v>
      </c>
      <c r="C25" s="22" t="str">
        <f>Komplet_vyvoj_celovecerni_h!C29</f>
        <v>Všechny živly</v>
      </c>
      <c r="D25" s="46">
        <f>Komplet_vyvoj_celovecerni_h!D29</f>
        <v>1950000</v>
      </c>
      <c r="E25" s="46">
        <f>Komplet_vyvoj_celovecerni_h!E29</f>
        <v>1250000</v>
      </c>
      <c r="F25" s="7">
        <v>22</v>
      </c>
      <c r="G25" s="7">
        <v>5</v>
      </c>
      <c r="H25" s="7">
        <v>19</v>
      </c>
      <c r="I25" s="7">
        <v>21</v>
      </c>
      <c r="J25" s="7">
        <v>7</v>
      </c>
      <c r="K25" s="7">
        <v>5</v>
      </c>
      <c r="L25" s="27">
        <f>SUM(F25:K25)</f>
        <v>79</v>
      </c>
    </row>
    <row r="26" spans="1:12" ht="12.75" customHeight="1" x14ac:dyDescent="0.25">
      <c r="A26" s="22" t="str">
        <f>Komplet_vyvoj_celovecerni_h!A45</f>
        <v>609-2026</v>
      </c>
      <c r="B26" s="22" t="str">
        <f>Komplet_vyvoj_celovecerni_h!B45</f>
        <v>Beginner´s Mind s.r.o.</v>
      </c>
      <c r="C26" s="22" t="str">
        <f>Komplet_vyvoj_celovecerni_h!C45</f>
        <v>Odřená kolena</v>
      </c>
      <c r="D26" s="46">
        <f>Komplet_vyvoj_celovecerni_h!D45</f>
        <v>1050000</v>
      </c>
      <c r="E26" s="46">
        <f>Komplet_vyvoj_celovecerni_h!E45</f>
        <v>650000</v>
      </c>
      <c r="F26" s="7">
        <v>19</v>
      </c>
      <c r="G26" s="7">
        <v>5</v>
      </c>
      <c r="H26" s="7">
        <v>16</v>
      </c>
      <c r="I26" s="7">
        <v>19</v>
      </c>
      <c r="J26" s="7">
        <v>7</v>
      </c>
      <c r="K26" s="7">
        <v>5</v>
      </c>
      <c r="L26" s="27">
        <f>SUM(F26:K26)</f>
        <v>71</v>
      </c>
    </row>
    <row r="27" spans="1:12" ht="12.75" customHeight="1" x14ac:dyDescent="0.25">
      <c r="A27" s="22" t="str">
        <f>Komplet_vyvoj_celovecerni_h!A43</f>
        <v>610-2026</v>
      </c>
      <c r="B27" s="22" t="str">
        <f>Komplet_vyvoj_celovecerni_h!B43</f>
        <v>Bionaut s.r.o.</v>
      </c>
      <c r="C27" s="22" t="str">
        <f>Komplet_vyvoj_celovecerni_h!C43</f>
        <v>První pouto (vývoj)</v>
      </c>
      <c r="D27" s="46">
        <f>Komplet_vyvoj_celovecerni_h!D43</f>
        <v>4000000</v>
      </c>
      <c r="E27" s="46">
        <f>Komplet_vyvoj_celovecerni_h!E43</f>
        <v>1250000</v>
      </c>
      <c r="F27" s="7">
        <v>15</v>
      </c>
      <c r="G27" s="7">
        <v>8</v>
      </c>
      <c r="H27" s="7">
        <v>20</v>
      </c>
      <c r="I27" s="7">
        <v>19</v>
      </c>
      <c r="J27" s="7">
        <v>7</v>
      </c>
      <c r="K27" s="7">
        <v>5</v>
      </c>
      <c r="L27" s="27">
        <f>SUM(F27:K27)</f>
        <v>74</v>
      </c>
    </row>
    <row r="28" spans="1:12" ht="12.75" customHeight="1" x14ac:dyDescent="0.25">
      <c r="A28" s="22" t="str">
        <f>Komplet_vyvoj_celovecerni_h!A40</f>
        <v>613-2026</v>
      </c>
      <c r="B28" s="22" t="str">
        <f>Komplet_vyvoj_celovecerni_h!B40</f>
        <v>IN Film Praha spol. s r.o.</v>
      </c>
      <c r="C28" s="22" t="str">
        <f>Komplet_vyvoj_celovecerni_h!C40</f>
        <v>Sidonie</v>
      </c>
      <c r="D28" s="46">
        <f>Komplet_vyvoj_celovecerni_h!D40</f>
        <v>2097000</v>
      </c>
      <c r="E28" s="46">
        <f>Komplet_vyvoj_celovecerni_h!E40</f>
        <v>1100000</v>
      </c>
      <c r="F28" s="7">
        <v>20</v>
      </c>
      <c r="G28" s="7">
        <v>7</v>
      </c>
      <c r="H28" s="7">
        <v>20</v>
      </c>
      <c r="I28" s="7">
        <v>17</v>
      </c>
      <c r="J28" s="7">
        <v>7</v>
      </c>
      <c r="K28" s="7">
        <v>5</v>
      </c>
      <c r="L28" s="27">
        <f>SUM(F28:K28)</f>
        <v>76</v>
      </c>
    </row>
    <row r="29" spans="1:12" ht="12.75" customHeight="1" x14ac:dyDescent="0.25">
      <c r="A29" s="22" t="str">
        <f>Komplet_vyvoj_celovecerni_h!A56</f>
        <v>614-2026</v>
      </c>
      <c r="B29" s="22" t="str">
        <f>Komplet_vyvoj_celovecerni_h!B56</f>
        <v>The Seagull Films s.r.o.</v>
      </c>
      <c r="C29" s="22" t="str">
        <f>Komplet_vyvoj_celovecerni_h!C56</f>
        <v>Hey, You</v>
      </c>
      <c r="D29" s="46">
        <f>Komplet_vyvoj_celovecerni_h!D56</f>
        <v>2844015</v>
      </c>
      <c r="E29" s="46">
        <f>Komplet_vyvoj_celovecerni_h!E56</f>
        <v>1250000</v>
      </c>
      <c r="F29" s="7">
        <v>15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>SUM(F29:K29)</f>
        <v>45</v>
      </c>
    </row>
    <row r="30" spans="1:12" ht="12.75" customHeight="1" x14ac:dyDescent="0.25">
      <c r="A30" s="22" t="str">
        <f>Komplet_vyvoj_celovecerni_h!A24</f>
        <v>615-2026</v>
      </c>
      <c r="B30" s="22" t="str">
        <f>Komplet_vyvoj_celovecerni_h!B24</f>
        <v>Cinémotif Films s.r.o.</v>
      </c>
      <c r="C30" s="22" t="str">
        <f>Komplet_vyvoj_celovecerni_h!C24</f>
        <v>Krystaly - vývoj</v>
      </c>
      <c r="D30" s="46">
        <f>Komplet_vyvoj_celovecerni_h!D24</f>
        <v>2502500</v>
      </c>
      <c r="E30" s="46">
        <f>Komplet_vyvoj_celovecerni_h!E24</f>
        <v>1250000</v>
      </c>
      <c r="F30" s="7">
        <v>27</v>
      </c>
      <c r="G30" s="7">
        <v>7</v>
      </c>
      <c r="H30" s="7">
        <v>18</v>
      </c>
      <c r="I30" s="7">
        <v>20</v>
      </c>
      <c r="J30" s="7">
        <v>8</v>
      </c>
      <c r="K30" s="7">
        <v>5</v>
      </c>
      <c r="L30" s="27">
        <f>SUM(F30:K30)</f>
        <v>85</v>
      </c>
    </row>
    <row r="31" spans="1:12" ht="12.75" customHeight="1" x14ac:dyDescent="0.25">
      <c r="A31" s="22" t="str">
        <f>Komplet_vyvoj_celovecerni_h!A46</f>
        <v>616-2026</v>
      </c>
      <c r="B31" s="22" t="str">
        <f>Komplet_vyvoj_celovecerni_h!B46</f>
        <v>Xova Film s.r.o.</v>
      </c>
      <c r="C31" s="22" t="str">
        <f>Komplet_vyvoj_celovecerni_h!C46</f>
        <v>V očekávání</v>
      </c>
      <c r="D31" s="46">
        <f>Komplet_vyvoj_celovecerni_h!D46</f>
        <v>2399000</v>
      </c>
      <c r="E31" s="46">
        <f>Komplet_vyvoj_celovecerni_h!E46</f>
        <v>1250000</v>
      </c>
      <c r="F31" s="7">
        <v>15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>SUM(F31:K31)</f>
        <v>70</v>
      </c>
    </row>
    <row r="32" spans="1:12" ht="12.75" customHeight="1" x14ac:dyDescent="0.25">
      <c r="A32" s="22" t="str">
        <f>Komplet_vyvoj_celovecerni_h!A50</f>
        <v>617-2026</v>
      </c>
      <c r="B32" s="22" t="str">
        <f>Komplet_vyvoj_celovecerni_h!B50</f>
        <v>Strong images s.r.o.</v>
      </c>
      <c r="C32" s="22" t="str">
        <f>Komplet_vyvoj_celovecerni_h!C50</f>
        <v>Pod šťastnou hvězdou</v>
      </c>
      <c r="D32" s="46">
        <f>Komplet_vyvoj_celovecerni_h!D50</f>
        <v>1772500</v>
      </c>
      <c r="E32" s="46">
        <f>Komplet_vyvoj_celovecerni_h!E50</f>
        <v>1250000</v>
      </c>
      <c r="F32" s="7">
        <v>20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>SUM(F32:K32)</f>
        <v>68</v>
      </c>
    </row>
    <row r="33" spans="1:12" ht="12.75" customHeight="1" x14ac:dyDescent="0.25">
      <c r="A33" s="22" t="str">
        <f>Komplet_vyvoj_celovecerni_h!A52</f>
        <v>620-2026</v>
      </c>
      <c r="B33" s="22" t="str">
        <f>Komplet_vyvoj_celovecerni_h!B52</f>
        <v>FRESH LOBSTER s.r.o.</v>
      </c>
      <c r="C33" s="22" t="str">
        <f>Komplet_vyvoj_celovecerni_h!C52</f>
        <v>Uroboros</v>
      </c>
      <c r="D33" s="46">
        <f>Komplet_vyvoj_celovecerni_h!D52</f>
        <v>1621360</v>
      </c>
      <c r="E33" s="46">
        <f>Komplet_vyvoj_celovecerni_h!E52</f>
        <v>1250000</v>
      </c>
      <c r="F33" s="7">
        <v>15</v>
      </c>
      <c r="G33" s="7">
        <v>5</v>
      </c>
      <c r="H33" s="7">
        <v>13</v>
      </c>
      <c r="I33" s="7">
        <v>17</v>
      </c>
      <c r="J33" s="7">
        <v>6</v>
      </c>
      <c r="K33" s="7">
        <v>5</v>
      </c>
      <c r="L33" s="27">
        <f>SUM(F33:K33)</f>
        <v>61</v>
      </c>
    </row>
    <row r="34" spans="1:12" ht="12.75" customHeight="1" x14ac:dyDescent="0.25">
      <c r="A34" s="22" t="str">
        <f>Komplet_vyvoj_celovecerni_h!A26</f>
        <v>621-2026</v>
      </c>
      <c r="B34" s="22" t="str">
        <f>Komplet_vyvoj_celovecerni_h!B26</f>
        <v>Shore points s.r.o.</v>
      </c>
      <c r="C34" s="22" t="str">
        <f>Komplet_vyvoj_celovecerni_h!C26</f>
        <v>Ema mele maso</v>
      </c>
      <c r="D34" s="46">
        <f>Komplet_vyvoj_celovecerni_h!D26</f>
        <v>2038000</v>
      </c>
      <c r="E34" s="46">
        <f>Komplet_vyvoj_celovecerni_h!E26</f>
        <v>750000</v>
      </c>
      <c r="F34" s="7">
        <v>25</v>
      </c>
      <c r="G34" s="7">
        <v>8</v>
      </c>
      <c r="H34" s="7">
        <v>18</v>
      </c>
      <c r="I34" s="7">
        <v>20</v>
      </c>
      <c r="J34" s="7">
        <v>8</v>
      </c>
      <c r="K34" s="7">
        <v>4</v>
      </c>
      <c r="L34" s="27">
        <f>SUM(F34:K34)</f>
        <v>83</v>
      </c>
    </row>
    <row r="35" spans="1:12" ht="12.75" customHeight="1" x14ac:dyDescent="0.25">
      <c r="A35" s="22" t="str">
        <f>Komplet_vyvoj_celovecerni_h!A38</f>
        <v>622-2026</v>
      </c>
      <c r="B35" s="22" t="str">
        <f>Komplet_vyvoj_celovecerni_h!B38</f>
        <v>nutprodukce, s.r.o.</v>
      </c>
      <c r="C35" s="22" t="str">
        <f>Komplet_vyvoj_celovecerni_h!C38</f>
        <v>Přenášet hory</v>
      </c>
      <c r="D35" s="46">
        <f>Komplet_vyvoj_celovecerni_h!D38</f>
        <v>1700000</v>
      </c>
      <c r="E35" s="46">
        <f>Komplet_vyvoj_celovecerni_h!E38</f>
        <v>750000</v>
      </c>
      <c r="F35" s="7">
        <v>23</v>
      </c>
      <c r="G35" s="7">
        <v>5</v>
      </c>
      <c r="H35" s="7">
        <v>20</v>
      </c>
      <c r="I35" s="7">
        <v>17</v>
      </c>
      <c r="J35" s="7">
        <v>8</v>
      </c>
      <c r="K35" s="7">
        <v>4</v>
      </c>
      <c r="L35" s="27">
        <f>SUM(F35:K35)</f>
        <v>77</v>
      </c>
    </row>
    <row r="36" spans="1:12" ht="12.75" customHeight="1" x14ac:dyDescent="0.25">
      <c r="A36" s="22" t="str">
        <f>Komplet_vyvoj_celovecerni_h!A28</f>
        <v>624-2026</v>
      </c>
      <c r="B36" s="22" t="str">
        <f>Komplet_vyvoj_celovecerni_h!B28</f>
        <v>Off Beat Films s.r.o.</v>
      </c>
      <c r="C36" s="22" t="str">
        <f>Komplet_vyvoj_celovecerni_h!C28</f>
        <v>Cold feet</v>
      </c>
      <c r="D36" s="46">
        <f>Komplet_vyvoj_celovecerni_h!D28</f>
        <v>1925000</v>
      </c>
      <c r="E36" s="46">
        <f>Komplet_vyvoj_celovecerni_h!E28</f>
        <v>1250000</v>
      </c>
      <c r="F36" s="7">
        <v>25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>SUM(F36:K36)</f>
        <v>80</v>
      </c>
    </row>
    <row r="37" spans="1:12" ht="12.75" customHeight="1" x14ac:dyDescent="0.25">
      <c r="A37" s="22" t="str">
        <f>Komplet_vyvoj_celovecerni_h!A35</f>
        <v>625-2026</v>
      </c>
      <c r="B37" s="22" t="str">
        <f>Komplet_vyvoj_celovecerni_h!B35</f>
        <v>Bionaut s.r.o.</v>
      </c>
      <c r="C37" s="22" t="str">
        <f>Komplet_vyvoj_celovecerni_h!C35</f>
        <v>Její hlas (Ema Destinn)</v>
      </c>
      <c r="D37" s="46">
        <f>Komplet_vyvoj_celovecerni_h!D35</f>
        <v>2900000</v>
      </c>
      <c r="E37" s="46">
        <f>Komplet_vyvoj_celovecerni_h!E35</f>
        <v>1250000</v>
      </c>
      <c r="F37" s="7">
        <v>20</v>
      </c>
      <c r="G37" s="7">
        <v>6</v>
      </c>
      <c r="H37" s="7">
        <v>20</v>
      </c>
      <c r="I37" s="7">
        <v>19</v>
      </c>
      <c r="J37" s="7">
        <v>8</v>
      </c>
      <c r="K37" s="7">
        <v>5</v>
      </c>
      <c r="L37" s="27">
        <f>SUM(F37:K37)</f>
        <v>78</v>
      </c>
    </row>
    <row r="38" spans="1:12" ht="12.75" customHeight="1" x14ac:dyDescent="0.25">
      <c r="A38" s="22" t="str">
        <f>Komplet_vyvoj_celovecerni_h!A20</f>
        <v>626-2026</v>
      </c>
      <c r="B38" s="22" t="str">
        <f>Komplet_vyvoj_celovecerni_h!B20</f>
        <v>NOCHI FILM s.r.o.</v>
      </c>
      <c r="C38" s="22" t="str">
        <f>Komplet_vyvoj_celovecerni_h!C20</f>
        <v>Tenhle pokoj se nedá sníst</v>
      </c>
      <c r="D38" s="46">
        <f>Komplet_vyvoj_celovecerni_h!D20</f>
        <v>3754000</v>
      </c>
      <c r="E38" s="46">
        <f>Komplet_vyvoj_celovecerni_h!E20</f>
        <v>1250000</v>
      </c>
      <c r="F38" s="7">
        <v>27</v>
      </c>
      <c r="G38" s="7">
        <v>6</v>
      </c>
      <c r="H38" s="7">
        <v>18</v>
      </c>
      <c r="I38" s="7">
        <v>19</v>
      </c>
      <c r="J38" s="7">
        <v>9</v>
      </c>
      <c r="K38" s="7">
        <v>5</v>
      </c>
      <c r="L38" s="27">
        <f>SUM(F38:K38)</f>
        <v>84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f>Komplet_vyvoj_celovecerni_h!D39</f>
        <v>2625000</v>
      </c>
      <c r="E39" s="46">
        <f>Komplet_vyvoj_celovecerni_h!E39</f>
        <v>1250000</v>
      </c>
      <c r="F39" s="7">
        <v>20</v>
      </c>
      <c r="G39" s="7">
        <v>6</v>
      </c>
      <c r="H39" s="7">
        <v>20</v>
      </c>
      <c r="I39" s="7">
        <v>20</v>
      </c>
      <c r="J39" s="7">
        <v>6</v>
      </c>
      <c r="K39" s="7">
        <v>5</v>
      </c>
      <c r="L39" s="27">
        <f>SUM(F39:K39)</f>
        <v>77</v>
      </c>
    </row>
    <row r="40" spans="1:12" ht="12.75" customHeight="1" x14ac:dyDescent="0.25">
      <c r="A40" s="22" t="str">
        <f>Komplet_vyvoj_celovecerni_h!A32</f>
        <v>628-2026</v>
      </c>
      <c r="B40" s="22" t="str">
        <f>Komplet_vyvoj_celovecerni_h!B32</f>
        <v>endorfilm s.r.o.</v>
      </c>
      <c r="C40" s="22" t="str">
        <f>Komplet_vyvoj_celovecerni_h!C32</f>
        <v>Eneolit</v>
      </c>
      <c r="D40" s="46">
        <f>Komplet_vyvoj_celovecerni_h!D32</f>
        <v>1896152</v>
      </c>
      <c r="E40" s="46">
        <f>Komplet_vyvoj_celovecerni_h!E32</f>
        <v>750000</v>
      </c>
      <c r="F40" s="7">
        <v>21</v>
      </c>
      <c r="G40" s="7">
        <v>5</v>
      </c>
      <c r="H40" s="7">
        <v>20</v>
      </c>
      <c r="I40" s="7">
        <v>23</v>
      </c>
      <c r="J40" s="7">
        <v>6</v>
      </c>
      <c r="K40" s="7">
        <v>4</v>
      </c>
      <c r="L40" s="27">
        <f>SUM(F40:K40)</f>
        <v>79</v>
      </c>
    </row>
    <row r="41" spans="1:12" ht="12.75" customHeight="1" x14ac:dyDescent="0.25">
      <c r="A41" s="22" t="str">
        <f>Komplet_vyvoj_celovecerni_h!A33</f>
        <v>629-2026</v>
      </c>
      <c r="B41" s="22" t="str">
        <f>Komplet_vyvoj_celovecerni_h!B33</f>
        <v>Silk Films s.r.o.</v>
      </c>
      <c r="C41" s="22" t="str">
        <f>Komplet_vyvoj_celovecerni_h!C33</f>
        <v>Get Lucky</v>
      </c>
      <c r="D41" s="46">
        <f>Komplet_vyvoj_celovecerni_h!D33</f>
        <v>3093000</v>
      </c>
      <c r="E41" s="46">
        <f>Komplet_vyvoj_celovecerni_h!E33</f>
        <v>1200000</v>
      </c>
      <c r="F41" s="7">
        <v>21</v>
      </c>
      <c r="G41" s="7">
        <v>8</v>
      </c>
      <c r="H41" s="7">
        <v>18</v>
      </c>
      <c r="I41" s="7">
        <v>20</v>
      </c>
      <c r="J41" s="7">
        <v>8</v>
      </c>
      <c r="K41" s="7">
        <v>4</v>
      </c>
      <c r="L41" s="27">
        <f>SUM(F41:K41)</f>
        <v>79</v>
      </c>
    </row>
    <row r="42" spans="1:12" ht="12.75" customHeight="1" x14ac:dyDescent="0.25">
      <c r="A42" s="22" t="str">
        <f>Komplet_vyvoj_celovecerni_h!A30</f>
        <v>630-2026</v>
      </c>
      <c r="B42" s="22" t="str">
        <f>Komplet_vyvoj_celovecerni_h!B30</f>
        <v>MasterFilm s.r.o.</v>
      </c>
      <c r="C42" s="22" t="str">
        <f>Komplet_vyvoj_celovecerni_h!C30</f>
        <v>Bachyně</v>
      </c>
      <c r="D42" s="46">
        <f>Komplet_vyvoj_celovecerni_h!D30</f>
        <v>2893610</v>
      </c>
      <c r="E42" s="46">
        <f>Komplet_vyvoj_celovecerni_h!E30</f>
        <v>1250000</v>
      </c>
      <c r="F42" s="7">
        <v>20</v>
      </c>
      <c r="G42" s="7">
        <v>6</v>
      </c>
      <c r="H42" s="7">
        <v>19</v>
      </c>
      <c r="I42" s="7">
        <v>22</v>
      </c>
      <c r="J42" s="7">
        <v>7</v>
      </c>
      <c r="K42" s="7">
        <v>4</v>
      </c>
      <c r="L42" s="27">
        <f>SUM(F42:K42)</f>
        <v>78</v>
      </c>
    </row>
    <row r="43" spans="1:12" ht="12.75" customHeight="1" x14ac:dyDescent="0.25">
      <c r="A43" s="22" t="str">
        <f>Komplet_vyvoj_celovecerni_h!A41</f>
        <v>631-2026</v>
      </c>
      <c r="B43" s="22" t="str">
        <f>Komplet_vyvoj_celovecerni_h!B41</f>
        <v>MasterFilm s.r.o.</v>
      </c>
      <c r="C43" s="22" t="str">
        <f>Komplet_vyvoj_celovecerni_h!C41</f>
        <v>Spirit Hunter</v>
      </c>
      <c r="D43" s="46">
        <f>Komplet_vyvoj_celovecerni_h!D41</f>
        <v>2512500</v>
      </c>
      <c r="E43" s="46">
        <f>Komplet_vyvoj_celovecerni_h!E41</f>
        <v>1250000</v>
      </c>
      <c r="F43" s="7">
        <v>18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>SUM(F43:K43)</f>
        <v>74</v>
      </c>
    </row>
    <row r="44" spans="1:12" ht="12.75" customHeight="1" x14ac:dyDescent="0.25">
      <c r="A44" s="22" t="str">
        <f>Komplet_vyvoj_celovecerni_h!A55</f>
        <v>633-2026</v>
      </c>
      <c r="B44" s="22" t="str">
        <f>Komplet_vyvoj_celovecerni_h!B55</f>
        <v>Breathe Film s.r.o.</v>
      </c>
      <c r="C44" s="22" t="str">
        <f>Komplet_vyvoj_celovecerni_h!C55</f>
        <v>Dýchej za mě</v>
      </c>
      <c r="D44" s="46">
        <f>Komplet_vyvoj_celovecerni_h!D55</f>
        <v>2563500</v>
      </c>
      <c r="E44" s="46">
        <f>Komplet_vyvoj_celovecerni_h!E55</f>
        <v>1200000</v>
      </c>
      <c r="F44" s="7">
        <v>16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>SUM(F44:K44)</f>
        <v>49</v>
      </c>
    </row>
    <row r="45" spans="1:12" ht="12.75" customHeight="1" x14ac:dyDescent="0.25">
      <c r="A45" s="22" t="str">
        <f>Komplet_vyvoj_celovecerni_h!A36</f>
        <v>635-2026</v>
      </c>
      <c r="B45" s="22" t="str">
        <f>Komplet_vyvoj_celovecerni_h!B36</f>
        <v>Kuli Film s.r.o.</v>
      </c>
      <c r="C45" s="22" t="str">
        <f>Komplet_vyvoj_celovecerni_h!C36</f>
        <v>AŽ PŘIJDE SATAN</v>
      </c>
      <c r="D45" s="46">
        <f>Komplet_vyvoj_celovecerni_h!D36</f>
        <v>1470030</v>
      </c>
      <c r="E45" s="46">
        <f>Komplet_vyvoj_celovecerni_h!E36</f>
        <v>1250000</v>
      </c>
      <c r="F45" s="7">
        <v>23</v>
      </c>
      <c r="G45" s="7">
        <v>7</v>
      </c>
      <c r="H45" s="7">
        <v>18</v>
      </c>
      <c r="I45" s="7">
        <v>18</v>
      </c>
      <c r="J45" s="7">
        <v>7</v>
      </c>
      <c r="K45" s="7">
        <v>5</v>
      </c>
      <c r="L45" s="27">
        <f>SUM(F45:K45)</f>
        <v>78</v>
      </c>
    </row>
    <row r="46" spans="1:12" ht="12.75" customHeight="1" x14ac:dyDescent="0.25">
      <c r="A46" s="22" t="str">
        <f>Komplet_vyvoj_celovecerni_h!A22</f>
        <v>636-2026</v>
      </c>
      <c r="B46" s="22" t="str">
        <f>Komplet_vyvoj_celovecerni_h!B22</f>
        <v>Frame Films s.r.o.</v>
      </c>
      <c r="C46" s="22" t="str">
        <f>Komplet_vyvoj_celovecerni_h!C22</f>
        <v>Barbucha</v>
      </c>
      <c r="D46" s="46">
        <f>Komplet_vyvoj_celovecerni_h!D22</f>
        <v>2276000</v>
      </c>
      <c r="E46" s="46">
        <f>Komplet_vyvoj_celovecerni_h!E22</f>
        <v>1140000</v>
      </c>
      <c r="F46" s="7">
        <v>25</v>
      </c>
      <c r="G46" s="7">
        <v>8</v>
      </c>
      <c r="H46" s="7">
        <v>17</v>
      </c>
      <c r="I46" s="7">
        <v>20</v>
      </c>
      <c r="J46" s="7">
        <v>9</v>
      </c>
      <c r="K46" s="7">
        <v>5</v>
      </c>
      <c r="L46" s="27">
        <f>SUM(F46:K46)</f>
        <v>84</v>
      </c>
    </row>
    <row r="47" spans="1:12" ht="12.75" customHeight="1" x14ac:dyDescent="0.25">
      <c r="A47" s="22" t="str">
        <f>Komplet_vyvoj_celovecerni_h!A44</f>
        <v>637-2026</v>
      </c>
      <c r="B47" s="22" t="str">
        <f>Komplet_vyvoj_celovecerni_h!B44</f>
        <v>Filmofon s.r.o.</v>
      </c>
      <c r="C47" s="22" t="str">
        <f>Komplet_vyvoj_celovecerni_h!C44</f>
        <v>Továrna na Absolutno</v>
      </c>
      <c r="D47" s="46">
        <f>Komplet_vyvoj_celovecerni_h!D44</f>
        <v>5775017</v>
      </c>
      <c r="E47" s="46">
        <f>Komplet_vyvoj_celovecerni_h!E44</f>
        <v>1250000</v>
      </c>
      <c r="F47" s="7">
        <v>22</v>
      </c>
      <c r="G47" s="7">
        <v>6</v>
      </c>
      <c r="H47" s="7">
        <v>15</v>
      </c>
      <c r="I47" s="7">
        <v>17</v>
      </c>
      <c r="J47" s="7">
        <v>6</v>
      </c>
      <c r="K47" s="7">
        <v>5</v>
      </c>
      <c r="L47" s="27">
        <f>SUM(F47:K47)</f>
        <v>71</v>
      </c>
    </row>
    <row r="48" spans="1:12" ht="12.75" customHeight="1" x14ac:dyDescent="0.25">
      <c r="A48" s="22" t="str">
        <f>Komplet_vyvoj_celovecerni_h!A23</f>
        <v>638-2026</v>
      </c>
      <c r="B48" s="22" t="str">
        <f>Komplet_vyvoj_celovecerni_h!B23</f>
        <v>nukleon frame, s.r.o.</v>
      </c>
      <c r="C48" s="22" t="str">
        <f>Komplet_vyvoj_celovecerni_h!C23</f>
        <v>Přestupný rok</v>
      </c>
      <c r="D48" s="46">
        <f>Komplet_vyvoj_celovecerni_h!D23</f>
        <v>1305000</v>
      </c>
      <c r="E48" s="46">
        <f>Komplet_vyvoj_celovecerni_h!E23</f>
        <v>800000</v>
      </c>
      <c r="F48" s="7">
        <v>27</v>
      </c>
      <c r="G48" s="7">
        <v>7</v>
      </c>
      <c r="H48" s="7">
        <v>16</v>
      </c>
      <c r="I48" s="7">
        <v>20</v>
      </c>
      <c r="J48" s="7">
        <v>8</v>
      </c>
      <c r="K48" s="7">
        <v>5</v>
      </c>
      <c r="L48" s="27">
        <f>SUM(F48:K48)</f>
        <v>83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f>Komplet_vyvoj_celovecerni_h!D49</f>
        <v>2701515</v>
      </c>
      <c r="E49" s="46">
        <f>Komplet_vyvoj_celovecerni_h!E49</f>
        <v>1250000</v>
      </c>
      <c r="F49" s="7">
        <v>25</v>
      </c>
      <c r="G49" s="7">
        <v>7</v>
      </c>
      <c r="H49" s="7">
        <v>11</v>
      </c>
      <c r="I49" s="7">
        <v>17</v>
      </c>
      <c r="J49" s="7">
        <v>6</v>
      </c>
      <c r="K49" s="7">
        <v>4</v>
      </c>
      <c r="L49" s="27">
        <f>SUM(F49:K49)</f>
        <v>70</v>
      </c>
    </row>
    <row r="50" spans="1:12" ht="12.75" customHeight="1" x14ac:dyDescent="0.25">
      <c r="A50" s="22" t="str">
        <f>Komplet_vyvoj_celovecerni_h!A47</f>
        <v>641-2026</v>
      </c>
      <c r="B50" s="22" t="str">
        <f>Komplet_vyvoj_celovecerni_h!B47</f>
        <v>TVORBA films, s.r.o.</v>
      </c>
      <c r="C50" s="22" t="str">
        <f>Komplet_vyvoj_celovecerni_h!C47</f>
        <v>Útočiště</v>
      </c>
      <c r="D50" s="46">
        <f>Komplet_vyvoj_celovecerni_h!D47</f>
        <v>2876000</v>
      </c>
      <c r="E50" s="46">
        <f>Komplet_vyvoj_celovecerni_h!E47</f>
        <v>1250000</v>
      </c>
      <c r="F50" s="7">
        <v>15</v>
      </c>
      <c r="G50" s="7">
        <v>5</v>
      </c>
      <c r="H50" s="7">
        <v>17</v>
      </c>
      <c r="I50" s="7">
        <v>20</v>
      </c>
      <c r="J50" s="7">
        <v>7</v>
      </c>
      <c r="K50" s="7">
        <v>5</v>
      </c>
      <c r="L50" s="27">
        <f>SUM(F50:K50)</f>
        <v>69</v>
      </c>
    </row>
    <row r="51" spans="1:12" ht="12.75" customHeight="1" x14ac:dyDescent="0.25">
      <c r="A51" s="22" t="str">
        <f>Komplet_vyvoj_celovecerni_h!A27</f>
        <v>642-2026</v>
      </c>
      <c r="B51" s="22" t="str">
        <f>Komplet_vyvoj_celovecerni_h!B27</f>
        <v>Other stories s.r.o.</v>
      </c>
      <c r="C51" s="22" t="str">
        <f>Komplet_vyvoj_celovecerni_h!C27</f>
        <v>Mezi bestiemi (Running with Beasts)</v>
      </c>
      <c r="D51" s="46">
        <f>Komplet_vyvoj_celovecerni_h!D27</f>
        <v>3297300</v>
      </c>
      <c r="E51" s="46">
        <f>Komplet_vyvoj_celovecerni_h!E27</f>
        <v>1250000</v>
      </c>
      <c r="F51" s="7">
        <v>25</v>
      </c>
      <c r="G51" s="7">
        <v>8</v>
      </c>
      <c r="H51" s="7">
        <v>15</v>
      </c>
      <c r="I51" s="7">
        <v>20</v>
      </c>
      <c r="J51" s="7">
        <v>8</v>
      </c>
      <c r="K51" s="7">
        <v>5</v>
      </c>
      <c r="L51" s="27">
        <f>SUM(F51:K51)</f>
        <v>81</v>
      </c>
    </row>
    <row r="52" spans="1:12" ht="12.75" customHeight="1" x14ac:dyDescent="0.25">
      <c r="A52" s="22" t="str">
        <f>Komplet_vyvoj_celovecerni_h!A21</f>
        <v>643-2026</v>
      </c>
      <c r="B52" s="22" t="str">
        <f>Komplet_vyvoj_celovecerni_h!B21</f>
        <v>Breathless Films s.r.o.</v>
      </c>
      <c r="C52" s="22" t="str">
        <f>Komplet_vyvoj_celovecerni_h!C21</f>
        <v>Hlubina</v>
      </c>
      <c r="D52" s="46">
        <f>Komplet_vyvoj_celovecerni_h!D21</f>
        <v>2475000</v>
      </c>
      <c r="E52" s="46">
        <f>Komplet_vyvoj_celovecerni_h!E21</f>
        <v>1250000</v>
      </c>
      <c r="F52" s="7">
        <v>30</v>
      </c>
      <c r="G52" s="7">
        <v>7</v>
      </c>
      <c r="H52" s="7">
        <v>17</v>
      </c>
      <c r="I52" s="7">
        <v>20</v>
      </c>
      <c r="J52" s="7">
        <v>8</v>
      </c>
      <c r="K52" s="7">
        <v>5</v>
      </c>
      <c r="L52" s="27">
        <f>SUM(F52:K52)</f>
        <v>87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f>Komplet_vyvoj_celovecerni_h!D53</f>
        <v>2096000</v>
      </c>
      <c r="E53" s="46">
        <f>Komplet_vyvoj_celovecerni_h!E53</f>
        <v>1250000</v>
      </c>
      <c r="F53" s="7">
        <v>17</v>
      </c>
      <c r="G53" s="7">
        <v>6</v>
      </c>
      <c r="H53" s="7">
        <v>12</v>
      </c>
      <c r="I53" s="7">
        <v>12</v>
      </c>
      <c r="J53" s="7">
        <v>5</v>
      </c>
      <c r="K53" s="7">
        <v>4</v>
      </c>
      <c r="L53" s="27">
        <f>SUM(F53:K53)</f>
        <v>56</v>
      </c>
    </row>
    <row r="54" spans="1:12" ht="12.75" customHeight="1" x14ac:dyDescent="0.25">
      <c r="A54" s="22" t="str">
        <f>Komplet_vyvoj_celovecerni_h!A42</f>
        <v>646-2026</v>
      </c>
      <c r="B54" s="22" t="str">
        <f>Komplet_vyvoj_celovecerni_h!B42</f>
        <v>MIRACLE FILM s.r.o.</v>
      </c>
      <c r="C54" s="22" t="str">
        <f>Komplet_vyvoj_celovecerni_h!C42</f>
        <v xml:space="preserve">Proč se neusmíváš? </v>
      </c>
      <c r="D54" s="46">
        <f>Komplet_vyvoj_celovecerni_h!D42</f>
        <v>2242000</v>
      </c>
      <c r="E54" s="46">
        <f>Komplet_vyvoj_celovecerni_h!E42</f>
        <v>950000</v>
      </c>
      <c r="F54" s="7">
        <v>22</v>
      </c>
      <c r="G54" s="7">
        <v>6</v>
      </c>
      <c r="H54" s="7">
        <v>16</v>
      </c>
      <c r="I54" s="7">
        <v>17</v>
      </c>
      <c r="J54" s="7">
        <v>7</v>
      </c>
      <c r="K54" s="7">
        <v>5</v>
      </c>
      <c r="L54" s="27">
        <f>SUM(F54:K54)</f>
        <v>73</v>
      </c>
    </row>
    <row r="55" spans="1:12" ht="12.75" customHeight="1" x14ac:dyDescent="0.25">
      <c r="A55" s="22" t="str">
        <f>Komplet_vyvoj_celovecerni_h!A34</f>
        <v>647-2026</v>
      </c>
      <c r="B55" s="22" t="str">
        <f>Komplet_vyvoj_celovecerni_h!B34</f>
        <v>KOZA Film, s.r.o.</v>
      </c>
      <c r="C55" s="22" t="str">
        <f>Komplet_vyvoj_celovecerni_h!C34</f>
        <v>Když nevíš, co říct, řekni pravdu</v>
      </c>
      <c r="D55" s="46">
        <f>Komplet_vyvoj_celovecerni_h!D34</f>
        <v>1280000</v>
      </c>
      <c r="E55" s="46">
        <f>Komplet_vyvoj_celovecerni_h!E34</f>
        <v>850000</v>
      </c>
      <c r="F55" s="7">
        <v>26</v>
      </c>
      <c r="G55" s="7">
        <v>4</v>
      </c>
      <c r="H55" s="7">
        <v>17</v>
      </c>
      <c r="I55" s="7">
        <v>21</v>
      </c>
      <c r="J55" s="7">
        <v>6</v>
      </c>
      <c r="K55" s="7">
        <v>5</v>
      </c>
      <c r="L55" s="27">
        <f>SUM(F55:K55)</f>
        <v>79</v>
      </c>
    </row>
    <row r="56" spans="1:12" ht="12.75" customHeight="1" x14ac:dyDescent="0.25">
      <c r="A56" s="23" t="str">
        <f>Komplet_vyvoj_celovecerni_h!A51</f>
        <v>648-2026</v>
      </c>
      <c r="B56" s="23" t="str">
        <f>Komplet_vyvoj_celovecerni_h!B51</f>
        <v>D1 FILM s.r.o.</v>
      </c>
      <c r="C56" s="23" t="str">
        <f>Komplet_vyvoj_celovecerni_h!C51</f>
        <v>Jednooký Jan</v>
      </c>
      <c r="D56" s="47">
        <f>Komplet_vyvoj_celovecerni_h!D51</f>
        <v>770000</v>
      </c>
      <c r="E56" s="47">
        <f>Komplet_vyvoj_celovecerni_h!E51</f>
        <v>650000</v>
      </c>
      <c r="F56" s="7">
        <v>19</v>
      </c>
      <c r="G56" s="7">
        <v>5</v>
      </c>
      <c r="H56" s="7">
        <v>17</v>
      </c>
      <c r="I56" s="7">
        <v>17</v>
      </c>
      <c r="J56" s="7">
        <v>6</v>
      </c>
      <c r="K56" s="7">
        <v>5</v>
      </c>
      <c r="L56" s="27">
        <f>SUM(F56:K56)</f>
        <v>69</v>
      </c>
    </row>
  </sheetData>
  <mergeCells count="18">
    <mergeCell ref="A16:A19"/>
    <mergeCell ref="B16:B19"/>
    <mergeCell ref="C16:C19"/>
    <mergeCell ref="D16:D19"/>
    <mergeCell ref="D11:L11"/>
    <mergeCell ref="E16:E19"/>
    <mergeCell ref="F17:G17"/>
    <mergeCell ref="H17:K17"/>
    <mergeCell ref="D12:L12"/>
    <mergeCell ref="D13:L13"/>
    <mergeCell ref="F16:K16"/>
    <mergeCell ref="L16:L18"/>
    <mergeCell ref="D14:M14"/>
    <mergeCell ref="D3:L3"/>
    <mergeCell ref="D4:L4"/>
    <mergeCell ref="D5:L5"/>
    <mergeCell ref="D6:L6"/>
    <mergeCell ref="A7:C7"/>
  </mergeCells>
  <dataValidations count="10">
    <dataValidation type="decimal" operator="lessThanOrEqual" allowBlank="1" showInputMessage="1" showErrorMessage="1" sqref="F20:F56" xr:uid="{AC759F9F-676B-44B5-AAA1-C1C98AADEF14}">
      <formula1>30</formula1>
    </dataValidation>
    <dataValidation type="decimal" operator="lessThanOrEqual" allowBlank="1" showInputMessage="1" showErrorMessage="1" sqref="H20:H56" xr:uid="{2322F899-109F-40C8-9FBE-D986BA24D580}">
      <formula1>20</formula1>
    </dataValidation>
    <dataValidation type="decimal" operator="lessThanOrEqual" allowBlank="1" showInputMessage="1" showErrorMessage="1" sqref="I20:I56" xr:uid="{6D9621FC-EDAC-4827-81F6-75D53CF4C8F3}">
      <formula1>25</formula1>
    </dataValidation>
    <dataValidation type="decimal" operator="lessThanOrEqual" allowBlank="1" showInputMessage="1" showErrorMessage="1" sqref="J20:J56 G20:G56" xr:uid="{3577FB1C-57E7-48FD-8932-70DAB5B19C2D}">
      <formula1>10</formula1>
    </dataValidation>
    <dataValidation type="decimal" operator="lessThanOrEqual" allowBlank="1" showInputMessage="1" showErrorMessage="1" sqref="K20:K56" xr:uid="{9F83200A-D8DA-4E6F-B0AF-348DA0294446}">
      <formula1>5</formula1>
    </dataValidation>
    <dataValidation type="decimal" operator="lessThanOrEqual" allowBlank="1" showInputMessage="1" showErrorMessage="1" error="max. 10" sqref="J1:K12 J15:K17 J57:K1048576" xr:uid="{D42F8F2C-951D-47E2-8194-24E28A65A632}">
      <formula1>10</formula1>
    </dataValidation>
    <dataValidation type="decimal" operator="lessThanOrEqual" allowBlank="1" showInputMessage="1" showErrorMessage="1" error="max. 5" sqref="I15:I17 I1:I12 I57:I1048576" xr:uid="{72CBE4B1-A40E-48FF-8674-C72552665BB7}">
      <formula1>20</formula1>
    </dataValidation>
    <dataValidation type="decimal" operator="lessThanOrEqual" allowBlank="1" showInputMessage="1" showErrorMessage="1" error="max. 15" sqref="H15:H17 H1:H12 H57:H1048576" xr:uid="{B5954A8B-8214-45A0-8BE7-F6691092839B}">
      <formula1>10</formula1>
    </dataValidation>
    <dataValidation type="decimal" operator="lessThanOrEqual" allowBlank="1" showInputMessage="1" showErrorMessage="1" error="max. 15" sqref="G1:G12 G15:G17 G57:G1048576" xr:uid="{D5125864-5810-46A9-A788-07C8AF5CB0D8}">
      <formula1>20</formula1>
    </dataValidation>
    <dataValidation type="decimal" operator="lessThanOrEqual" allowBlank="1" showInputMessage="1" showErrorMessage="1" error="max. 40" sqref="F1:F12 F15:F17 F57:F1048576" xr:uid="{66BE895E-1114-4596-9650-EC92443BFD9D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4222-E50D-714E-8753-6A69DFB8DECE}">
  <sheetPr>
    <pageSetUpPr fitToPage="1"/>
  </sheetPr>
  <dimension ref="A1:M56"/>
  <sheetViews>
    <sheetView zoomScale="80" zoomScaleNormal="8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4"/>
    </row>
    <row r="4" spans="1:13" ht="15" customHeight="1" x14ac:dyDescent="0.25">
      <c r="A4" s="3" t="s">
        <v>5</v>
      </c>
      <c r="D4" s="55" t="s">
        <v>6</v>
      </c>
      <c r="E4" s="55"/>
      <c r="F4" s="55"/>
      <c r="G4" s="55"/>
      <c r="H4" s="55"/>
      <c r="I4" s="55"/>
      <c r="J4" s="55"/>
      <c r="K4" s="55"/>
      <c r="L4" s="55"/>
    </row>
    <row r="5" spans="1:13" ht="15" customHeight="1" x14ac:dyDescent="0.25">
      <c r="A5" s="13" t="s">
        <v>7</v>
      </c>
      <c r="D5" s="55" t="s">
        <v>8</v>
      </c>
      <c r="E5" s="55"/>
      <c r="F5" s="55"/>
      <c r="G5" s="55"/>
      <c r="H5" s="55"/>
      <c r="I5" s="55"/>
      <c r="J5" s="55"/>
      <c r="K5" s="55"/>
      <c r="L5" s="55"/>
    </row>
    <row r="6" spans="1:13" ht="15" customHeight="1" x14ac:dyDescent="0.25">
      <c r="A6" s="13" t="s">
        <v>9</v>
      </c>
      <c r="D6" s="55" t="s">
        <v>10</v>
      </c>
      <c r="E6" s="55"/>
      <c r="F6" s="55"/>
      <c r="G6" s="55"/>
      <c r="H6" s="55"/>
      <c r="I6" s="55"/>
      <c r="J6" s="55"/>
      <c r="K6" s="55"/>
      <c r="L6" s="55"/>
    </row>
    <row r="7" spans="1:13" ht="15" customHeight="1" x14ac:dyDescent="0.25">
      <c r="A7" s="48" t="s">
        <v>11</v>
      </c>
      <c r="B7" s="48"/>
      <c r="C7" s="48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59" t="s">
        <v>15</v>
      </c>
      <c r="E11" s="59"/>
      <c r="F11" s="59"/>
      <c r="G11" s="59"/>
      <c r="H11" s="59"/>
      <c r="I11" s="59"/>
      <c r="J11" s="59"/>
      <c r="K11" s="59"/>
      <c r="L11" s="59"/>
    </row>
    <row r="12" spans="1:13" ht="32" customHeight="1" x14ac:dyDescent="0.35">
      <c r="D12" s="59" t="s">
        <v>16</v>
      </c>
      <c r="E12" s="59"/>
      <c r="F12" s="59"/>
      <c r="G12" s="59"/>
      <c r="H12" s="59"/>
      <c r="I12" s="59"/>
      <c r="J12" s="59"/>
      <c r="K12" s="59"/>
      <c r="L12" s="59"/>
    </row>
    <row r="13" spans="1:13" ht="15" customHeight="1" x14ac:dyDescent="0.35">
      <c r="D13" s="59" t="s">
        <v>17</v>
      </c>
      <c r="E13" s="60"/>
      <c r="F13" s="60"/>
      <c r="G13" s="60"/>
      <c r="H13" s="60"/>
      <c r="I13" s="60"/>
      <c r="J13" s="60"/>
      <c r="K13" s="60"/>
      <c r="L13" s="60"/>
    </row>
    <row r="14" spans="1:13" ht="15" customHeight="1" x14ac:dyDescent="0.35">
      <c r="D14" s="61" t="s">
        <v>158</v>
      </c>
      <c r="E14" s="60"/>
      <c r="F14" s="60"/>
      <c r="G14" s="60"/>
      <c r="H14" s="60"/>
      <c r="I14" s="60"/>
      <c r="J14" s="60"/>
      <c r="K14" s="60"/>
      <c r="L14" s="60"/>
      <c r="M14" s="60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1" t="s">
        <v>18</v>
      </c>
      <c r="B16" s="51" t="s">
        <v>19</v>
      </c>
      <c r="C16" s="51" t="s">
        <v>20</v>
      </c>
      <c r="D16" s="51" t="s">
        <v>21</v>
      </c>
      <c r="E16" s="56" t="s">
        <v>22</v>
      </c>
      <c r="F16" s="49" t="s">
        <v>23</v>
      </c>
      <c r="G16" s="50"/>
      <c r="H16" s="50"/>
      <c r="I16" s="50"/>
      <c r="J16" s="50"/>
      <c r="K16" s="50"/>
      <c r="L16" s="51" t="s">
        <v>24</v>
      </c>
    </row>
    <row r="17" spans="1:12" ht="14.75" customHeight="1" x14ac:dyDescent="0.35">
      <c r="A17" s="52"/>
      <c r="B17" s="52"/>
      <c r="C17" s="52"/>
      <c r="D17" s="52"/>
      <c r="E17" s="57"/>
      <c r="F17" s="66" t="s">
        <v>34</v>
      </c>
      <c r="G17" s="67"/>
      <c r="H17" s="68" t="s">
        <v>35</v>
      </c>
      <c r="I17" s="69"/>
      <c r="J17" s="69"/>
      <c r="K17" s="69"/>
      <c r="L17" s="52"/>
    </row>
    <row r="18" spans="1:12" ht="78" customHeight="1" x14ac:dyDescent="0.35">
      <c r="A18" s="52"/>
      <c r="B18" s="52"/>
      <c r="C18" s="52"/>
      <c r="D18" s="52"/>
      <c r="E18" s="57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3"/>
    </row>
    <row r="19" spans="1:12" ht="31.25" customHeight="1" x14ac:dyDescent="0.35">
      <c r="A19" s="53"/>
      <c r="B19" s="53"/>
      <c r="C19" s="53"/>
      <c r="D19" s="53"/>
      <c r="E19" s="58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Komplet_vyvoj_celovecerni_h!A37</f>
        <v>601-2026</v>
      </c>
      <c r="B20" s="22" t="str">
        <f>Komplet_vyvoj_celovecerni_h!B37</f>
        <v>CINEART TV PRAGUE s.r.o.</v>
      </c>
      <c r="C20" s="22" t="str">
        <f>Komplet_vyvoj_celovecerni_h!C37</f>
        <v>Mistr Blecha</v>
      </c>
      <c r="D20" s="46">
        <f>Komplet_vyvoj_celovecerni_h!D37</f>
        <v>2479000</v>
      </c>
      <c r="E20" s="46">
        <f>Komplet_vyvoj_celovecerni_h!E37</f>
        <v>1200000</v>
      </c>
      <c r="F20" s="7">
        <v>20</v>
      </c>
      <c r="G20" s="7">
        <v>6</v>
      </c>
      <c r="H20" s="7">
        <v>20</v>
      </c>
      <c r="I20" s="7">
        <v>17</v>
      </c>
      <c r="J20" s="7">
        <v>7</v>
      </c>
      <c r="K20" s="7">
        <v>5</v>
      </c>
      <c r="L20" s="27">
        <f>SUM(F20:K20)</f>
        <v>75</v>
      </c>
    </row>
    <row r="21" spans="1:12" ht="12.75" customHeight="1" x14ac:dyDescent="0.25">
      <c r="A21" s="22" t="str">
        <f>Komplet_vyvoj_celovecerni_h!A25</f>
        <v>603-2026</v>
      </c>
      <c r="B21" s="22" t="str">
        <f>Komplet_vyvoj_celovecerni_h!B25</f>
        <v>Bedna Films s.r.o.</v>
      </c>
      <c r="C21" s="22" t="str">
        <f>Komplet_vyvoj_celovecerni_h!C25</f>
        <v>BICAN</v>
      </c>
      <c r="D21" s="46">
        <f>Komplet_vyvoj_celovecerni_h!D25</f>
        <v>2815000</v>
      </c>
      <c r="E21" s="46">
        <f>Komplet_vyvoj_celovecerni_h!E25</f>
        <v>1250000</v>
      </c>
      <c r="F21" s="7">
        <v>24</v>
      </c>
      <c r="G21" s="7">
        <v>9</v>
      </c>
      <c r="H21" s="7">
        <v>16</v>
      </c>
      <c r="I21" s="7">
        <v>21</v>
      </c>
      <c r="J21" s="7">
        <v>8</v>
      </c>
      <c r="K21" s="7">
        <v>5</v>
      </c>
      <c r="L21" s="27">
        <f>SUM(F21:K21)</f>
        <v>83</v>
      </c>
    </row>
    <row r="22" spans="1:12" ht="12.75" customHeight="1" x14ac:dyDescent="0.25">
      <c r="A22" s="22" t="str">
        <f>Komplet_vyvoj_celovecerni_h!A54</f>
        <v xml:space="preserve">604-2026 </v>
      </c>
      <c r="B22" s="22" t="str">
        <f>Komplet_vyvoj_celovecerni_h!B54</f>
        <v>The Seagull Films s.r.o.</v>
      </c>
      <c r="C22" s="22" t="str">
        <f>Komplet_vyvoj_celovecerni_h!C54</f>
        <v>Malé štěstí/A Small Luck</v>
      </c>
      <c r="D22" s="46">
        <f>Komplet_vyvoj_celovecerni_h!D54</f>
        <v>1664400</v>
      </c>
      <c r="E22" s="46">
        <f>Komplet_vyvoj_celovecerni_h!E54</f>
        <v>600000</v>
      </c>
      <c r="F22" s="7">
        <v>15</v>
      </c>
      <c r="G22" s="7">
        <v>5</v>
      </c>
      <c r="H22" s="7">
        <v>11</v>
      </c>
      <c r="I22" s="7">
        <v>12</v>
      </c>
      <c r="J22" s="7">
        <v>5</v>
      </c>
      <c r="K22" s="7">
        <v>4</v>
      </c>
      <c r="L22" s="27">
        <f>SUM(F22:K22)</f>
        <v>52</v>
      </c>
    </row>
    <row r="23" spans="1:12" ht="12.75" customHeight="1" x14ac:dyDescent="0.25">
      <c r="A23" s="22" t="str">
        <f>Komplet_vyvoj_celovecerni_h!A31</f>
        <v>606-2026</v>
      </c>
      <c r="B23" s="22" t="str">
        <f>Komplet_vyvoj_celovecerni_h!B31</f>
        <v>SILVER SCREEN s.r.o.</v>
      </c>
      <c r="C23" s="22" t="str">
        <f>Komplet_vyvoj_celovecerni_h!C31</f>
        <v>Pět přání pana Murraye McBridea</v>
      </c>
      <c r="D23" s="46">
        <f>Komplet_vyvoj_celovecerni_h!D31</f>
        <v>4044150</v>
      </c>
      <c r="E23" s="46">
        <f>Komplet_vyvoj_celovecerni_h!E31</f>
        <v>1250000</v>
      </c>
      <c r="F23" s="7">
        <v>24</v>
      </c>
      <c r="G23" s="7">
        <v>9</v>
      </c>
      <c r="H23" s="7">
        <v>19</v>
      </c>
      <c r="I23" s="7">
        <v>18</v>
      </c>
      <c r="J23" s="7">
        <v>6</v>
      </c>
      <c r="K23" s="7">
        <v>4</v>
      </c>
      <c r="L23" s="27">
        <f>SUM(F23:K23)</f>
        <v>80</v>
      </c>
    </row>
    <row r="24" spans="1:12" ht="12.75" customHeight="1" x14ac:dyDescent="0.25">
      <c r="A24" s="22" t="str">
        <f>Komplet_vyvoj_celovecerni_h!A48</f>
        <v>607-2026</v>
      </c>
      <c r="B24" s="22" t="str">
        <f>Komplet_vyvoj_celovecerni_h!B48</f>
        <v>LUMINAR Film s.r.o.</v>
      </c>
      <c r="C24" s="22" t="str">
        <f>Komplet_vyvoj_celovecerni_h!C48</f>
        <v>Taxikářův syn</v>
      </c>
      <c r="D24" s="46">
        <f>Komplet_vyvoj_celovecerni_h!D48</f>
        <v>1712000</v>
      </c>
      <c r="E24" s="46">
        <f>Komplet_vyvoj_celovecerni_h!E48</f>
        <v>1100000</v>
      </c>
      <c r="F24" s="7">
        <v>18</v>
      </c>
      <c r="G24" s="7">
        <v>5</v>
      </c>
      <c r="H24" s="7">
        <v>18</v>
      </c>
      <c r="I24" s="7">
        <v>18</v>
      </c>
      <c r="J24" s="7">
        <v>5</v>
      </c>
      <c r="K24" s="7">
        <v>4</v>
      </c>
      <c r="L24" s="27">
        <f>SUM(F24:K24)</f>
        <v>68</v>
      </c>
    </row>
    <row r="25" spans="1:12" ht="12.75" customHeight="1" x14ac:dyDescent="0.25">
      <c r="A25" s="22" t="str">
        <f>Komplet_vyvoj_celovecerni_h!A29</f>
        <v>608-2026</v>
      </c>
      <c r="B25" s="22" t="str">
        <f>Komplet_vyvoj_celovecerni_h!B29</f>
        <v>Punk Film s.r.o.</v>
      </c>
      <c r="C25" s="22" t="str">
        <f>Komplet_vyvoj_celovecerni_h!C29</f>
        <v>Všechny živly</v>
      </c>
      <c r="D25" s="46">
        <f>Komplet_vyvoj_celovecerni_h!D29</f>
        <v>1950000</v>
      </c>
      <c r="E25" s="46">
        <f>Komplet_vyvoj_celovecerni_h!E29</f>
        <v>1250000</v>
      </c>
      <c r="F25" s="7">
        <v>22</v>
      </c>
      <c r="G25" s="7">
        <v>5</v>
      </c>
      <c r="H25" s="7">
        <v>19</v>
      </c>
      <c r="I25" s="7">
        <v>21</v>
      </c>
      <c r="J25" s="7">
        <v>7</v>
      </c>
      <c r="K25" s="7">
        <v>5</v>
      </c>
      <c r="L25" s="27">
        <f>SUM(F25:K25)</f>
        <v>79</v>
      </c>
    </row>
    <row r="26" spans="1:12" ht="12.75" customHeight="1" x14ac:dyDescent="0.25">
      <c r="A26" s="22" t="str">
        <f>Komplet_vyvoj_celovecerni_h!A45</f>
        <v>609-2026</v>
      </c>
      <c r="B26" s="22" t="str">
        <f>Komplet_vyvoj_celovecerni_h!B45</f>
        <v>Beginner´s Mind s.r.o.</v>
      </c>
      <c r="C26" s="22" t="str">
        <f>Komplet_vyvoj_celovecerni_h!C45</f>
        <v>Odřená kolena</v>
      </c>
      <c r="D26" s="46">
        <f>Komplet_vyvoj_celovecerni_h!D45</f>
        <v>1050000</v>
      </c>
      <c r="E26" s="46">
        <f>Komplet_vyvoj_celovecerni_h!E45</f>
        <v>650000</v>
      </c>
      <c r="F26" s="7">
        <v>20</v>
      </c>
      <c r="G26" s="7">
        <v>5</v>
      </c>
      <c r="H26" s="7">
        <v>15</v>
      </c>
      <c r="I26" s="7">
        <v>19</v>
      </c>
      <c r="J26" s="7">
        <v>7</v>
      </c>
      <c r="K26" s="7">
        <v>5</v>
      </c>
      <c r="L26" s="27">
        <f>SUM(F26:K26)</f>
        <v>71</v>
      </c>
    </row>
    <row r="27" spans="1:12" ht="12.75" customHeight="1" x14ac:dyDescent="0.25">
      <c r="A27" s="22" t="str">
        <f>Komplet_vyvoj_celovecerni_h!A43</f>
        <v>610-2026</v>
      </c>
      <c r="B27" s="22" t="str">
        <f>Komplet_vyvoj_celovecerni_h!B43</f>
        <v>Bionaut s.r.o.</v>
      </c>
      <c r="C27" s="22" t="str">
        <f>Komplet_vyvoj_celovecerni_h!C43</f>
        <v>První pouto (vývoj)</v>
      </c>
      <c r="D27" s="46">
        <f>Komplet_vyvoj_celovecerni_h!D43</f>
        <v>4000000</v>
      </c>
      <c r="E27" s="46">
        <f>Komplet_vyvoj_celovecerni_h!E43</f>
        <v>1250000</v>
      </c>
      <c r="F27" s="7">
        <v>16</v>
      </c>
      <c r="G27" s="7">
        <v>8</v>
      </c>
      <c r="H27" s="7">
        <v>19</v>
      </c>
      <c r="I27" s="7">
        <v>19</v>
      </c>
      <c r="J27" s="7">
        <v>8</v>
      </c>
      <c r="K27" s="7">
        <v>5</v>
      </c>
      <c r="L27" s="27">
        <f>SUM(F27:K27)</f>
        <v>75</v>
      </c>
    </row>
    <row r="28" spans="1:12" ht="12.75" customHeight="1" x14ac:dyDescent="0.25">
      <c r="A28" s="22" t="str">
        <f>Komplet_vyvoj_celovecerni_h!A40</f>
        <v>613-2026</v>
      </c>
      <c r="B28" s="22" t="str">
        <f>Komplet_vyvoj_celovecerni_h!B40</f>
        <v>IN Film Praha spol. s r.o.</v>
      </c>
      <c r="C28" s="22" t="str">
        <f>Komplet_vyvoj_celovecerni_h!C40</f>
        <v>Sidonie</v>
      </c>
      <c r="D28" s="46">
        <f>Komplet_vyvoj_celovecerni_h!D40</f>
        <v>2097000</v>
      </c>
      <c r="E28" s="46">
        <f>Komplet_vyvoj_celovecerni_h!E40</f>
        <v>1100000</v>
      </c>
      <c r="F28" s="7">
        <v>20</v>
      </c>
      <c r="G28" s="7">
        <v>7</v>
      </c>
      <c r="H28" s="7">
        <v>20</v>
      </c>
      <c r="I28" s="7">
        <v>17</v>
      </c>
      <c r="J28" s="7">
        <v>7</v>
      </c>
      <c r="K28" s="7">
        <v>5</v>
      </c>
      <c r="L28" s="27">
        <f>SUM(F28:K28)</f>
        <v>76</v>
      </c>
    </row>
    <row r="29" spans="1:12" ht="12.75" customHeight="1" x14ac:dyDescent="0.25">
      <c r="A29" s="22" t="str">
        <f>Komplet_vyvoj_celovecerni_h!A56</f>
        <v>614-2026</v>
      </c>
      <c r="B29" s="22" t="str">
        <f>Komplet_vyvoj_celovecerni_h!B56</f>
        <v>The Seagull Films s.r.o.</v>
      </c>
      <c r="C29" s="22" t="str">
        <f>Komplet_vyvoj_celovecerni_h!C56</f>
        <v>Hey, You</v>
      </c>
      <c r="D29" s="46">
        <f>Komplet_vyvoj_celovecerni_h!D56</f>
        <v>2844015</v>
      </c>
      <c r="E29" s="46">
        <f>Komplet_vyvoj_celovecerni_h!E56</f>
        <v>1250000</v>
      </c>
      <c r="F29" s="7">
        <v>15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>SUM(F29:K29)</f>
        <v>45</v>
      </c>
    </row>
    <row r="30" spans="1:12" ht="12.75" customHeight="1" x14ac:dyDescent="0.25">
      <c r="A30" s="22" t="str">
        <f>Komplet_vyvoj_celovecerni_h!A24</f>
        <v>615-2026</v>
      </c>
      <c r="B30" s="22" t="str">
        <f>Komplet_vyvoj_celovecerni_h!B24</f>
        <v>Cinémotif Films s.r.o.</v>
      </c>
      <c r="C30" s="22" t="str">
        <f>Komplet_vyvoj_celovecerni_h!C24</f>
        <v>Krystaly - vývoj</v>
      </c>
      <c r="D30" s="46">
        <f>Komplet_vyvoj_celovecerni_h!D24</f>
        <v>2502500</v>
      </c>
      <c r="E30" s="46">
        <f>Komplet_vyvoj_celovecerni_h!E24</f>
        <v>1250000</v>
      </c>
      <c r="F30" s="7">
        <v>25</v>
      </c>
      <c r="G30" s="7">
        <v>7</v>
      </c>
      <c r="H30" s="7">
        <v>18</v>
      </c>
      <c r="I30" s="7">
        <v>20</v>
      </c>
      <c r="J30" s="7">
        <v>8</v>
      </c>
      <c r="K30" s="7">
        <v>5</v>
      </c>
      <c r="L30" s="27">
        <f>SUM(F30:K30)</f>
        <v>83</v>
      </c>
    </row>
    <row r="31" spans="1:12" ht="12.75" customHeight="1" x14ac:dyDescent="0.25">
      <c r="A31" s="22" t="str">
        <f>Komplet_vyvoj_celovecerni_h!A46</f>
        <v>616-2026</v>
      </c>
      <c r="B31" s="22" t="str">
        <f>Komplet_vyvoj_celovecerni_h!B46</f>
        <v>Xova Film s.r.o.</v>
      </c>
      <c r="C31" s="22" t="str">
        <f>Komplet_vyvoj_celovecerni_h!C46</f>
        <v>V očekávání</v>
      </c>
      <c r="D31" s="46">
        <f>Komplet_vyvoj_celovecerni_h!D46</f>
        <v>2399000</v>
      </c>
      <c r="E31" s="46">
        <f>Komplet_vyvoj_celovecerni_h!E46</f>
        <v>1250000</v>
      </c>
      <c r="F31" s="7">
        <v>15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>SUM(F31:K31)</f>
        <v>70</v>
      </c>
    </row>
    <row r="32" spans="1:12" ht="12.75" customHeight="1" x14ac:dyDescent="0.25">
      <c r="A32" s="22" t="str">
        <f>Komplet_vyvoj_celovecerni_h!A50</f>
        <v>617-2026</v>
      </c>
      <c r="B32" s="22" t="str">
        <f>Komplet_vyvoj_celovecerni_h!B50</f>
        <v>Strong images s.r.o.</v>
      </c>
      <c r="C32" s="22" t="str">
        <f>Komplet_vyvoj_celovecerni_h!C50</f>
        <v>Pod šťastnou hvězdou</v>
      </c>
      <c r="D32" s="46">
        <f>Komplet_vyvoj_celovecerni_h!D50</f>
        <v>1772500</v>
      </c>
      <c r="E32" s="46">
        <f>Komplet_vyvoj_celovecerni_h!E50</f>
        <v>1250000</v>
      </c>
      <c r="F32" s="7">
        <v>19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>SUM(F32:K32)</f>
        <v>67</v>
      </c>
    </row>
    <row r="33" spans="1:12" ht="12.75" customHeight="1" x14ac:dyDescent="0.25">
      <c r="A33" s="22" t="str">
        <f>Komplet_vyvoj_celovecerni_h!A52</f>
        <v>620-2026</v>
      </c>
      <c r="B33" s="22" t="str">
        <f>Komplet_vyvoj_celovecerni_h!B52</f>
        <v>FRESH LOBSTER s.r.o.</v>
      </c>
      <c r="C33" s="22" t="str">
        <f>Komplet_vyvoj_celovecerni_h!C52</f>
        <v>Uroboros</v>
      </c>
      <c r="D33" s="46">
        <f>Komplet_vyvoj_celovecerni_h!D52</f>
        <v>1621360</v>
      </c>
      <c r="E33" s="46">
        <f>Komplet_vyvoj_celovecerni_h!E52</f>
        <v>1250000</v>
      </c>
      <c r="F33" s="7">
        <v>15</v>
      </c>
      <c r="G33" s="7">
        <v>5</v>
      </c>
      <c r="H33" s="7">
        <v>13</v>
      </c>
      <c r="I33" s="7">
        <v>17</v>
      </c>
      <c r="J33" s="7">
        <v>6</v>
      </c>
      <c r="K33" s="7">
        <v>5</v>
      </c>
      <c r="L33" s="27">
        <f>SUM(F33:K33)</f>
        <v>61</v>
      </c>
    </row>
    <row r="34" spans="1:12" ht="12.75" customHeight="1" x14ac:dyDescent="0.25">
      <c r="A34" s="22" t="str">
        <f>Komplet_vyvoj_celovecerni_h!A26</f>
        <v>621-2026</v>
      </c>
      <c r="B34" s="22" t="str">
        <f>Komplet_vyvoj_celovecerni_h!B26</f>
        <v>Shore points s.r.o.</v>
      </c>
      <c r="C34" s="22" t="str">
        <f>Komplet_vyvoj_celovecerni_h!C26</f>
        <v>Ema mele maso</v>
      </c>
      <c r="D34" s="46">
        <f>Komplet_vyvoj_celovecerni_h!D26</f>
        <v>2038000</v>
      </c>
      <c r="E34" s="46">
        <f>Komplet_vyvoj_celovecerni_h!E26</f>
        <v>750000</v>
      </c>
      <c r="F34" s="7">
        <v>22</v>
      </c>
      <c r="G34" s="7">
        <v>8</v>
      </c>
      <c r="H34" s="7">
        <v>19</v>
      </c>
      <c r="I34" s="7">
        <v>20</v>
      </c>
      <c r="J34" s="7">
        <v>8</v>
      </c>
      <c r="K34" s="7">
        <v>4</v>
      </c>
      <c r="L34" s="27">
        <f>SUM(F34:K34)</f>
        <v>81</v>
      </c>
    </row>
    <row r="35" spans="1:12" ht="12.75" customHeight="1" x14ac:dyDescent="0.25">
      <c r="A35" s="22" t="str">
        <f>Komplet_vyvoj_celovecerni_h!A38</f>
        <v>622-2026</v>
      </c>
      <c r="B35" s="22" t="str">
        <f>Komplet_vyvoj_celovecerni_h!B38</f>
        <v>nutprodukce, s.r.o.</v>
      </c>
      <c r="C35" s="22" t="str">
        <f>Komplet_vyvoj_celovecerni_h!C38</f>
        <v>Přenášet hory</v>
      </c>
      <c r="D35" s="46">
        <f>Komplet_vyvoj_celovecerni_h!D38</f>
        <v>1700000</v>
      </c>
      <c r="E35" s="46">
        <f>Komplet_vyvoj_celovecerni_h!E38</f>
        <v>750000</v>
      </c>
      <c r="F35" s="7">
        <v>23</v>
      </c>
      <c r="G35" s="7">
        <v>5</v>
      </c>
      <c r="H35" s="7">
        <v>19</v>
      </c>
      <c r="I35" s="7">
        <v>17</v>
      </c>
      <c r="J35" s="7">
        <v>8</v>
      </c>
      <c r="K35" s="7">
        <v>4</v>
      </c>
      <c r="L35" s="27">
        <f>SUM(F35:K35)</f>
        <v>76</v>
      </c>
    </row>
    <row r="36" spans="1:12" ht="12.75" customHeight="1" x14ac:dyDescent="0.25">
      <c r="A36" s="22" t="str">
        <f>Komplet_vyvoj_celovecerni_h!A28</f>
        <v>624-2026</v>
      </c>
      <c r="B36" s="22" t="str">
        <f>Komplet_vyvoj_celovecerni_h!B28</f>
        <v>Off Beat Films s.r.o.</v>
      </c>
      <c r="C36" s="22" t="str">
        <f>Komplet_vyvoj_celovecerni_h!C28</f>
        <v>Cold feet</v>
      </c>
      <c r="D36" s="46">
        <f>Komplet_vyvoj_celovecerni_h!D28</f>
        <v>1925000</v>
      </c>
      <c r="E36" s="46">
        <f>Komplet_vyvoj_celovecerni_h!E28</f>
        <v>1250000</v>
      </c>
      <c r="F36" s="7">
        <v>26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>SUM(F36:K36)</f>
        <v>81</v>
      </c>
    </row>
    <row r="37" spans="1:12" ht="12.75" customHeight="1" x14ac:dyDescent="0.25">
      <c r="A37" s="22" t="str">
        <f>Komplet_vyvoj_celovecerni_h!A35</f>
        <v>625-2026</v>
      </c>
      <c r="B37" s="22" t="str">
        <f>Komplet_vyvoj_celovecerni_h!B35</f>
        <v>Bionaut s.r.o.</v>
      </c>
      <c r="C37" s="22" t="str">
        <f>Komplet_vyvoj_celovecerni_h!C35</f>
        <v>Její hlas (Ema Destinn)</v>
      </c>
      <c r="D37" s="46">
        <f>Komplet_vyvoj_celovecerni_h!D35</f>
        <v>2900000</v>
      </c>
      <c r="E37" s="46">
        <f>Komplet_vyvoj_celovecerni_h!E35</f>
        <v>1250000</v>
      </c>
      <c r="F37" s="7">
        <v>20</v>
      </c>
      <c r="G37" s="7">
        <v>6</v>
      </c>
      <c r="H37" s="7">
        <v>19</v>
      </c>
      <c r="I37" s="7">
        <v>19</v>
      </c>
      <c r="J37" s="7">
        <v>8</v>
      </c>
      <c r="K37" s="7">
        <v>5</v>
      </c>
      <c r="L37" s="27">
        <f>SUM(F37:K37)</f>
        <v>77</v>
      </c>
    </row>
    <row r="38" spans="1:12" ht="12.75" customHeight="1" x14ac:dyDescent="0.25">
      <c r="A38" s="22" t="str">
        <f>Komplet_vyvoj_celovecerni_h!A20</f>
        <v>626-2026</v>
      </c>
      <c r="B38" s="22" t="str">
        <f>Komplet_vyvoj_celovecerni_h!B20</f>
        <v>NOCHI FILM s.r.o.</v>
      </c>
      <c r="C38" s="22" t="str">
        <f>Komplet_vyvoj_celovecerni_h!C20</f>
        <v>Tenhle pokoj se nedá sníst</v>
      </c>
      <c r="D38" s="46">
        <f>Komplet_vyvoj_celovecerni_h!D20</f>
        <v>3754000</v>
      </c>
      <c r="E38" s="46">
        <f>Komplet_vyvoj_celovecerni_h!E20</f>
        <v>1250000</v>
      </c>
      <c r="F38" s="7">
        <v>27</v>
      </c>
      <c r="G38" s="7">
        <v>6</v>
      </c>
      <c r="H38" s="7">
        <v>18</v>
      </c>
      <c r="I38" s="7">
        <v>19</v>
      </c>
      <c r="J38" s="7">
        <v>9</v>
      </c>
      <c r="K38" s="7">
        <v>5</v>
      </c>
      <c r="L38" s="27">
        <f>SUM(F38:K38)</f>
        <v>84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f>Komplet_vyvoj_celovecerni_h!D39</f>
        <v>2625000</v>
      </c>
      <c r="E39" s="46">
        <f>Komplet_vyvoj_celovecerni_h!E39</f>
        <v>1250000</v>
      </c>
      <c r="F39" s="7">
        <v>21</v>
      </c>
      <c r="G39" s="7">
        <v>6</v>
      </c>
      <c r="H39" s="7">
        <v>19</v>
      </c>
      <c r="I39" s="7">
        <v>20</v>
      </c>
      <c r="J39" s="7">
        <v>6</v>
      </c>
      <c r="K39" s="7">
        <v>5</v>
      </c>
      <c r="L39" s="27">
        <f>SUM(F39:K39)</f>
        <v>77</v>
      </c>
    </row>
    <row r="40" spans="1:12" ht="12.75" customHeight="1" x14ac:dyDescent="0.25">
      <c r="A40" s="22" t="str">
        <f>Komplet_vyvoj_celovecerni_h!A32</f>
        <v>628-2026</v>
      </c>
      <c r="B40" s="22" t="str">
        <f>Komplet_vyvoj_celovecerni_h!B32</f>
        <v>endorfilm s.r.o.</v>
      </c>
      <c r="C40" s="22" t="str">
        <f>Komplet_vyvoj_celovecerni_h!C32</f>
        <v>Eneolit</v>
      </c>
      <c r="D40" s="46">
        <f>Komplet_vyvoj_celovecerni_h!D32</f>
        <v>1896152</v>
      </c>
      <c r="E40" s="46">
        <f>Komplet_vyvoj_celovecerni_h!E32</f>
        <v>750000</v>
      </c>
      <c r="F40" s="7">
        <v>20</v>
      </c>
      <c r="G40" s="7">
        <v>5</v>
      </c>
      <c r="H40" s="7">
        <v>20</v>
      </c>
      <c r="I40" s="7">
        <v>23</v>
      </c>
      <c r="J40" s="7">
        <v>6</v>
      </c>
      <c r="K40" s="7">
        <v>4</v>
      </c>
      <c r="L40" s="27">
        <f>SUM(F40:K40)</f>
        <v>78</v>
      </c>
    </row>
    <row r="41" spans="1:12" ht="12.75" customHeight="1" x14ac:dyDescent="0.25">
      <c r="A41" s="22" t="str">
        <f>Komplet_vyvoj_celovecerni_h!A33</f>
        <v>629-2026</v>
      </c>
      <c r="B41" s="22" t="str">
        <f>Komplet_vyvoj_celovecerni_h!B33</f>
        <v>Silk Films s.r.o.</v>
      </c>
      <c r="C41" s="22" t="str">
        <f>Komplet_vyvoj_celovecerni_h!C33</f>
        <v>Get Lucky</v>
      </c>
      <c r="D41" s="46">
        <f>Komplet_vyvoj_celovecerni_h!D33</f>
        <v>3093000</v>
      </c>
      <c r="E41" s="46">
        <f>Komplet_vyvoj_celovecerni_h!E33</f>
        <v>1200000</v>
      </c>
      <c r="F41" s="7">
        <v>21</v>
      </c>
      <c r="G41" s="7">
        <v>8</v>
      </c>
      <c r="H41" s="7">
        <v>18</v>
      </c>
      <c r="I41" s="7">
        <v>20</v>
      </c>
      <c r="J41" s="7">
        <v>8</v>
      </c>
      <c r="K41" s="7">
        <v>4</v>
      </c>
      <c r="L41" s="27">
        <f>SUM(F41:K41)</f>
        <v>79</v>
      </c>
    </row>
    <row r="42" spans="1:12" ht="12.75" customHeight="1" x14ac:dyDescent="0.25">
      <c r="A42" s="22" t="str">
        <f>Komplet_vyvoj_celovecerni_h!A30</f>
        <v>630-2026</v>
      </c>
      <c r="B42" s="22" t="str">
        <f>Komplet_vyvoj_celovecerni_h!B30</f>
        <v>MasterFilm s.r.o.</v>
      </c>
      <c r="C42" s="22" t="str">
        <f>Komplet_vyvoj_celovecerni_h!C30</f>
        <v>Bachyně</v>
      </c>
      <c r="D42" s="46">
        <f>Komplet_vyvoj_celovecerni_h!D30</f>
        <v>2893610</v>
      </c>
      <c r="E42" s="46">
        <f>Komplet_vyvoj_celovecerni_h!E30</f>
        <v>1250000</v>
      </c>
      <c r="F42" s="7">
        <v>20</v>
      </c>
      <c r="G42" s="7">
        <v>6</v>
      </c>
      <c r="H42" s="7">
        <v>19</v>
      </c>
      <c r="I42" s="7">
        <v>22</v>
      </c>
      <c r="J42" s="7">
        <v>7</v>
      </c>
      <c r="K42" s="7">
        <v>4</v>
      </c>
      <c r="L42" s="27">
        <f>SUM(F42:K42)</f>
        <v>78</v>
      </c>
    </row>
    <row r="43" spans="1:12" ht="12.75" customHeight="1" x14ac:dyDescent="0.25">
      <c r="A43" s="22" t="str">
        <f>Komplet_vyvoj_celovecerni_h!A41</f>
        <v>631-2026</v>
      </c>
      <c r="B43" s="22" t="str">
        <f>Komplet_vyvoj_celovecerni_h!B41</f>
        <v>MasterFilm s.r.o.</v>
      </c>
      <c r="C43" s="22" t="str">
        <f>Komplet_vyvoj_celovecerni_h!C41</f>
        <v>Spirit Hunter</v>
      </c>
      <c r="D43" s="46">
        <f>Komplet_vyvoj_celovecerni_h!D41</f>
        <v>2512500</v>
      </c>
      <c r="E43" s="46">
        <f>Komplet_vyvoj_celovecerni_h!E41</f>
        <v>1250000</v>
      </c>
      <c r="F43" s="7">
        <v>18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>SUM(F43:K43)</f>
        <v>74</v>
      </c>
    </row>
    <row r="44" spans="1:12" ht="12.75" customHeight="1" x14ac:dyDescent="0.25">
      <c r="A44" s="22" t="str">
        <f>Komplet_vyvoj_celovecerni_h!A55</f>
        <v>633-2026</v>
      </c>
      <c r="B44" s="22" t="str">
        <f>Komplet_vyvoj_celovecerni_h!B55</f>
        <v>Breathe Film s.r.o.</v>
      </c>
      <c r="C44" s="22" t="str">
        <f>Komplet_vyvoj_celovecerni_h!C55</f>
        <v>Dýchej za mě</v>
      </c>
      <c r="D44" s="46">
        <f>Komplet_vyvoj_celovecerni_h!D55</f>
        <v>2563500</v>
      </c>
      <c r="E44" s="46">
        <f>Komplet_vyvoj_celovecerni_h!E55</f>
        <v>1200000</v>
      </c>
      <c r="F44" s="7">
        <v>17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>SUM(F44:K44)</f>
        <v>50</v>
      </c>
    </row>
    <row r="45" spans="1:12" ht="12.75" customHeight="1" x14ac:dyDescent="0.25">
      <c r="A45" s="22" t="str">
        <f>Komplet_vyvoj_celovecerni_h!A36</f>
        <v>635-2026</v>
      </c>
      <c r="B45" s="22" t="str">
        <f>Komplet_vyvoj_celovecerni_h!B36</f>
        <v>Kuli Film s.r.o.</v>
      </c>
      <c r="C45" s="22" t="str">
        <f>Komplet_vyvoj_celovecerni_h!C36</f>
        <v>AŽ PŘIJDE SATAN</v>
      </c>
      <c r="D45" s="46">
        <f>Komplet_vyvoj_celovecerni_h!D36</f>
        <v>1470030</v>
      </c>
      <c r="E45" s="46">
        <f>Komplet_vyvoj_celovecerni_h!E36</f>
        <v>1250000</v>
      </c>
      <c r="F45" s="7">
        <v>23</v>
      </c>
      <c r="G45" s="7">
        <v>7</v>
      </c>
      <c r="H45" s="7">
        <v>18</v>
      </c>
      <c r="I45" s="7">
        <v>18</v>
      </c>
      <c r="J45" s="7">
        <v>7</v>
      </c>
      <c r="K45" s="7">
        <v>5</v>
      </c>
      <c r="L45" s="27">
        <f>SUM(F45:K45)</f>
        <v>78</v>
      </c>
    </row>
    <row r="46" spans="1:12" ht="12.75" customHeight="1" x14ac:dyDescent="0.25">
      <c r="A46" s="22" t="str">
        <f>Komplet_vyvoj_celovecerni_h!A22</f>
        <v>636-2026</v>
      </c>
      <c r="B46" s="22" t="str">
        <f>Komplet_vyvoj_celovecerni_h!B22</f>
        <v>Frame Films s.r.o.</v>
      </c>
      <c r="C46" s="22" t="str">
        <f>Komplet_vyvoj_celovecerni_h!C22</f>
        <v>Barbucha</v>
      </c>
      <c r="D46" s="46">
        <f>Komplet_vyvoj_celovecerni_h!D22</f>
        <v>2276000</v>
      </c>
      <c r="E46" s="46">
        <f>Komplet_vyvoj_celovecerni_h!E22</f>
        <v>1140000</v>
      </c>
      <c r="F46" s="7">
        <v>25</v>
      </c>
      <c r="G46" s="7">
        <v>8</v>
      </c>
      <c r="H46" s="7">
        <v>17</v>
      </c>
      <c r="I46" s="7">
        <v>20</v>
      </c>
      <c r="J46" s="7">
        <v>9</v>
      </c>
      <c r="K46" s="7">
        <v>5</v>
      </c>
      <c r="L46" s="27">
        <f>SUM(F46:K46)</f>
        <v>84</v>
      </c>
    </row>
    <row r="47" spans="1:12" ht="12.75" customHeight="1" x14ac:dyDescent="0.25">
      <c r="A47" s="22" t="str">
        <f>Komplet_vyvoj_celovecerni_h!A44</f>
        <v>637-2026</v>
      </c>
      <c r="B47" s="22" t="str">
        <f>Komplet_vyvoj_celovecerni_h!B44</f>
        <v>Filmofon s.r.o.</v>
      </c>
      <c r="C47" s="22" t="str">
        <f>Komplet_vyvoj_celovecerni_h!C44</f>
        <v>Továrna na Absolutno</v>
      </c>
      <c r="D47" s="46">
        <f>Komplet_vyvoj_celovecerni_h!D44</f>
        <v>5775017</v>
      </c>
      <c r="E47" s="46">
        <f>Komplet_vyvoj_celovecerni_h!E44</f>
        <v>1250000</v>
      </c>
      <c r="F47" s="7">
        <v>22</v>
      </c>
      <c r="G47" s="7">
        <v>6</v>
      </c>
      <c r="H47" s="7">
        <v>15</v>
      </c>
      <c r="I47" s="7">
        <v>18</v>
      </c>
      <c r="J47" s="7">
        <v>6</v>
      </c>
      <c r="K47" s="7">
        <v>5</v>
      </c>
      <c r="L47" s="27">
        <f>SUM(F47:K47)</f>
        <v>72</v>
      </c>
    </row>
    <row r="48" spans="1:12" ht="12.75" customHeight="1" x14ac:dyDescent="0.25">
      <c r="A48" s="22" t="str">
        <f>Komplet_vyvoj_celovecerni_h!A23</f>
        <v>638-2026</v>
      </c>
      <c r="B48" s="22" t="str">
        <f>Komplet_vyvoj_celovecerni_h!B23</f>
        <v>nukleon frame, s.r.o.</v>
      </c>
      <c r="C48" s="22" t="str">
        <f>Komplet_vyvoj_celovecerni_h!C23</f>
        <v>Přestupný rok</v>
      </c>
      <c r="D48" s="46">
        <f>Komplet_vyvoj_celovecerni_h!D23</f>
        <v>1305000</v>
      </c>
      <c r="E48" s="46">
        <f>Komplet_vyvoj_celovecerni_h!E23</f>
        <v>800000</v>
      </c>
      <c r="F48" s="7">
        <v>27</v>
      </c>
      <c r="G48" s="7">
        <v>7</v>
      </c>
      <c r="H48" s="7">
        <v>16</v>
      </c>
      <c r="I48" s="7">
        <v>20</v>
      </c>
      <c r="J48" s="7">
        <v>8</v>
      </c>
      <c r="K48" s="7">
        <v>5</v>
      </c>
      <c r="L48" s="27">
        <f>SUM(F48:K48)</f>
        <v>83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f>Komplet_vyvoj_celovecerni_h!D49</f>
        <v>2701515</v>
      </c>
      <c r="E49" s="46">
        <f>Komplet_vyvoj_celovecerni_h!E49</f>
        <v>1250000</v>
      </c>
      <c r="F49" s="7">
        <v>25</v>
      </c>
      <c r="G49" s="7">
        <v>7</v>
      </c>
      <c r="H49" s="7">
        <v>11</v>
      </c>
      <c r="I49" s="7">
        <v>17</v>
      </c>
      <c r="J49" s="7">
        <v>6</v>
      </c>
      <c r="K49" s="7">
        <v>4</v>
      </c>
      <c r="L49" s="27">
        <f>SUM(F49:K49)</f>
        <v>70</v>
      </c>
    </row>
    <row r="50" spans="1:12" ht="12.75" customHeight="1" x14ac:dyDescent="0.25">
      <c r="A50" s="22" t="str">
        <f>Komplet_vyvoj_celovecerni_h!A47</f>
        <v>641-2026</v>
      </c>
      <c r="B50" s="22" t="str">
        <f>Komplet_vyvoj_celovecerni_h!B47</f>
        <v>TVORBA films, s.r.o.</v>
      </c>
      <c r="C50" s="22" t="str">
        <f>Komplet_vyvoj_celovecerni_h!C47</f>
        <v>Útočiště</v>
      </c>
      <c r="D50" s="46">
        <f>Komplet_vyvoj_celovecerni_h!D47</f>
        <v>2876000</v>
      </c>
      <c r="E50" s="46">
        <f>Komplet_vyvoj_celovecerni_h!E47</f>
        <v>1250000</v>
      </c>
      <c r="F50" s="7">
        <v>15</v>
      </c>
      <c r="G50" s="7">
        <v>5</v>
      </c>
      <c r="H50" s="7">
        <v>17</v>
      </c>
      <c r="I50" s="7">
        <v>20</v>
      </c>
      <c r="J50" s="7">
        <v>7</v>
      </c>
      <c r="K50" s="7">
        <v>5</v>
      </c>
      <c r="L50" s="27">
        <f>SUM(F50:K50)</f>
        <v>69</v>
      </c>
    </row>
    <row r="51" spans="1:12" ht="12.75" customHeight="1" x14ac:dyDescent="0.25">
      <c r="A51" s="22" t="str">
        <f>Komplet_vyvoj_celovecerni_h!A27</f>
        <v>642-2026</v>
      </c>
      <c r="B51" s="22" t="str">
        <f>Komplet_vyvoj_celovecerni_h!B27</f>
        <v>Other stories s.r.o.</v>
      </c>
      <c r="C51" s="22" t="str">
        <f>Komplet_vyvoj_celovecerni_h!C27</f>
        <v>Mezi bestiemi (Running with Beasts)</v>
      </c>
      <c r="D51" s="46">
        <f>Komplet_vyvoj_celovecerni_h!D27</f>
        <v>3297300</v>
      </c>
      <c r="E51" s="46">
        <f>Komplet_vyvoj_celovecerni_h!E27</f>
        <v>1250000</v>
      </c>
      <c r="F51" s="7">
        <v>25</v>
      </c>
      <c r="G51" s="7">
        <v>8</v>
      </c>
      <c r="H51" s="7">
        <v>15</v>
      </c>
      <c r="I51" s="7">
        <v>20</v>
      </c>
      <c r="J51" s="7">
        <v>8</v>
      </c>
      <c r="K51" s="7">
        <v>5</v>
      </c>
      <c r="L51" s="27">
        <f>SUM(F51:K51)</f>
        <v>81</v>
      </c>
    </row>
    <row r="52" spans="1:12" ht="12.75" customHeight="1" x14ac:dyDescent="0.25">
      <c r="A52" s="22" t="str">
        <f>Komplet_vyvoj_celovecerni_h!A21</f>
        <v>643-2026</v>
      </c>
      <c r="B52" s="22" t="str">
        <f>Komplet_vyvoj_celovecerni_h!B21</f>
        <v>Breathless Films s.r.o.</v>
      </c>
      <c r="C52" s="22" t="str">
        <f>Komplet_vyvoj_celovecerni_h!C21</f>
        <v>Hlubina</v>
      </c>
      <c r="D52" s="46">
        <f>Komplet_vyvoj_celovecerni_h!D21</f>
        <v>2475000</v>
      </c>
      <c r="E52" s="46">
        <f>Komplet_vyvoj_celovecerni_h!E21</f>
        <v>1250000</v>
      </c>
      <c r="F52" s="7">
        <v>25</v>
      </c>
      <c r="G52" s="7">
        <v>7</v>
      </c>
      <c r="H52" s="7">
        <v>17</v>
      </c>
      <c r="I52" s="7">
        <v>20</v>
      </c>
      <c r="J52" s="7">
        <v>8</v>
      </c>
      <c r="K52" s="7">
        <v>5</v>
      </c>
      <c r="L52" s="27">
        <f>SUM(F52:K52)</f>
        <v>82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f>Komplet_vyvoj_celovecerni_h!D53</f>
        <v>2096000</v>
      </c>
      <c r="E53" s="46">
        <f>Komplet_vyvoj_celovecerni_h!E53</f>
        <v>1250000</v>
      </c>
      <c r="F53" s="7">
        <v>17</v>
      </c>
      <c r="G53" s="7">
        <v>6</v>
      </c>
      <c r="H53" s="7">
        <v>12</v>
      </c>
      <c r="I53" s="7">
        <v>12</v>
      </c>
      <c r="J53" s="7">
        <v>5</v>
      </c>
      <c r="K53" s="7">
        <v>4</v>
      </c>
      <c r="L53" s="27">
        <f>SUM(F53:K53)</f>
        <v>56</v>
      </c>
    </row>
    <row r="54" spans="1:12" ht="12.75" customHeight="1" x14ac:dyDescent="0.25">
      <c r="A54" s="22" t="str">
        <f>Komplet_vyvoj_celovecerni_h!A42</f>
        <v>646-2026</v>
      </c>
      <c r="B54" s="22" t="str">
        <f>Komplet_vyvoj_celovecerni_h!B42</f>
        <v>MIRACLE FILM s.r.o.</v>
      </c>
      <c r="C54" s="22" t="str">
        <f>Komplet_vyvoj_celovecerni_h!C42</f>
        <v xml:space="preserve">Proč se neusmíváš? </v>
      </c>
      <c r="D54" s="46">
        <f>Komplet_vyvoj_celovecerni_h!D42</f>
        <v>2242000</v>
      </c>
      <c r="E54" s="46">
        <f>Komplet_vyvoj_celovecerni_h!E42</f>
        <v>950000</v>
      </c>
      <c r="F54" s="7">
        <v>22</v>
      </c>
      <c r="G54" s="7">
        <v>6</v>
      </c>
      <c r="H54" s="7">
        <v>16</v>
      </c>
      <c r="I54" s="7">
        <v>17</v>
      </c>
      <c r="J54" s="7">
        <v>7</v>
      </c>
      <c r="K54" s="7">
        <v>5</v>
      </c>
      <c r="L54" s="27">
        <f>SUM(F54:K54)</f>
        <v>73</v>
      </c>
    </row>
    <row r="55" spans="1:12" ht="12.75" customHeight="1" x14ac:dyDescent="0.25">
      <c r="A55" s="22" t="str">
        <f>Komplet_vyvoj_celovecerni_h!A34</f>
        <v>647-2026</v>
      </c>
      <c r="B55" s="22" t="str">
        <f>Komplet_vyvoj_celovecerni_h!B34</f>
        <v>KOZA Film, s.r.o.</v>
      </c>
      <c r="C55" s="22" t="str">
        <f>Komplet_vyvoj_celovecerni_h!C34</f>
        <v>Když nevíš, co říct, řekni pravdu</v>
      </c>
      <c r="D55" s="46">
        <f>Komplet_vyvoj_celovecerni_h!D34</f>
        <v>1280000</v>
      </c>
      <c r="E55" s="46">
        <f>Komplet_vyvoj_celovecerni_h!E34</f>
        <v>850000</v>
      </c>
      <c r="F55" s="7">
        <v>26</v>
      </c>
      <c r="G55" s="7">
        <v>4</v>
      </c>
      <c r="H55" s="7">
        <v>16</v>
      </c>
      <c r="I55" s="7">
        <v>21</v>
      </c>
      <c r="J55" s="7">
        <v>6</v>
      </c>
      <c r="K55" s="7">
        <v>5</v>
      </c>
      <c r="L55" s="27">
        <f>SUM(F55:K55)</f>
        <v>78</v>
      </c>
    </row>
    <row r="56" spans="1:12" ht="12.75" customHeight="1" x14ac:dyDescent="0.25">
      <c r="A56" s="23" t="str">
        <f>Komplet_vyvoj_celovecerni_h!A51</f>
        <v>648-2026</v>
      </c>
      <c r="B56" s="23" t="str">
        <f>Komplet_vyvoj_celovecerni_h!B51</f>
        <v>D1 FILM s.r.o.</v>
      </c>
      <c r="C56" s="23" t="str">
        <f>Komplet_vyvoj_celovecerni_h!C51</f>
        <v>Jednooký Jan</v>
      </c>
      <c r="D56" s="47">
        <f>Komplet_vyvoj_celovecerni_h!D51</f>
        <v>770000</v>
      </c>
      <c r="E56" s="47">
        <f>Komplet_vyvoj_celovecerni_h!E51</f>
        <v>650000</v>
      </c>
      <c r="F56" s="7">
        <v>18</v>
      </c>
      <c r="G56" s="7">
        <v>5</v>
      </c>
      <c r="H56" s="7">
        <v>17</v>
      </c>
      <c r="I56" s="7">
        <v>15</v>
      </c>
      <c r="J56" s="7">
        <v>6</v>
      </c>
      <c r="K56" s="7">
        <v>5</v>
      </c>
      <c r="L56" s="27">
        <f>SUM(F56:K56)</f>
        <v>66</v>
      </c>
    </row>
  </sheetData>
  <mergeCells count="18">
    <mergeCell ref="A16:A19"/>
    <mergeCell ref="B16:B19"/>
    <mergeCell ref="C16:C19"/>
    <mergeCell ref="D16:D19"/>
    <mergeCell ref="D11:L11"/>
    <mergeCell ref="E16:E19"/>
    <mergeCell ref="F17:G17"/>
    <mergeCell ref="H17:K17"/>
    <mergeCell ref="D12:L12"/>
    <mergeCell ref="D13:L13"/>
    <mergeCell ref="F16:K16"/>
    <mergeCell ref="L16:L18"/>
    <mergeCell ref="D14:M14"/>
    <mergeCell ref="D3:L3"/>
    <mergeCell ref="D4:L4"/>
    <mergeCell ref="D5:L5"/>
    <mergeCell ref="D6:L6"/>
    <mergeCell ref="A7:C7"/>
  </mergeCells>
  <dataValidations count="10">
    <dataValidation type="decimal" operator="lessThanOrEqual" allowBlank="1" showInputMessage="1" showErrorMessage="1" error="max. 40" sqref="F1:F12 F15:F17 F57:F1048576" xr:uid="{888750D1-4869-449D-9B81-FF83D9DC722C}">
      <formula1>30</formula1>
    </dataValidation>
    <dataValidation type="decimal" operator="lessThanOrEqual" allowBlank="1" showInputMessage="1" showErrorMessage="1" error="max. 15" sqref="G1:G12 G15:G17 G57:G1048576" xr:uid="{AA244D50-22E5-4ABF-BE58-140281C3F987}">
      <formula1>20</formula1>
    </dataValidation>
    <dataValidation type="decimal" operator="lessThanOrEqual" allowBlank="1" showInputMessage="1" showErrorMessage="1" error="max. 15" sqref="H15:H17 H1:H12 H57:H1048576" xr:uid="{BA349D9B-A25D-4CFE-B105-816A3343F3D5}">
      <formula1>10</formula1>
    </dataValidation>
    <dataValidation type="decimal" operator="lessThanOrEqual" allowBlank="1" showInputMessage="1" showErrorMessage="1" error="max. 5" sqref="I15:I17 I1:I12 I57:I1048576" xr:uid="{43E09EF5-40A4-42AF-9DBD-41FF96D7E416}">
      <formula1>20</formula1>
    </dataValidation>
    <dataValidation type="decimal" operator="lessThanOrEqual" allowBlank="1" showInputMessage="1" showErrorMessage="1" error="max. 10" sqref="J1:K12 J15:K17 J57:K1048576" xr:uid="{3408FE09-2399-42C8-B2BC-19A20BE9DAD8}">
      <formula1>10</formula1>
    </dataValidation>
    <dataValidation type="decimal" operator="lessThanOrEqual" allowBlank="1" showInputMessage="1" showErrorMessage="1" sqref="K20:K56" xr:uid="{38BAD213-7E2A-46C1-831A-C619532A0DF4}">
      <formula1>5</formula1>
    </dataValidation>
    <dataValidation type="decimal" operator="lessThanOrEqual" allowBlank="1" showInputMessage="1" showErrorMessage="1" sqref="J20:J56 G20:G56" xr:uid="{782463C6-6443-4A41-8597-5BF407DA9622}">
      <formula1>10</formula1>
    </dataValidation>
    <dataValidation type="decimal" operator="lessThanOrEqual" allowBlank="1" showInputMessage="1" showErrorMessage="1" sqref="I20:I56" xr:uid="{46065420-5428-42C0-A26D-79EE80B104C3}">
      <formula1>25</formula1>
    </dataValidation>
    <dataValidation type="decimal" operator="lessThanOrEqual" allowBlank="1" showInputMessage="1" showErrorMessage="1" sqref="H20:H56" xr:uid="{13D73795-BA61-4843-A296-24648D585E4B}">
      <formula1>20</formula1>
    </dataValidation>
    <dataValidation type="decimal" operator="lessThanOrEqual" allowBlank="1" showInputMessage="1" showErrorMessage="1" sqref="F20:F56" xr:uid="{BDA75490-0524-4135-97B6-9A95148B95EF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C26F-3D41-CD4F-8062-E16742719E2A}">
  <sheetPr>
    <pageSetUpPr fitToPage="1"/>
  </sheetPr>
  <dimension ref="A1:M56"/>
  <sheetViews>
    <sheetView zoomScale="80" zoomScaleNormal="8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4"/>
    </row>
    <row r="4" spans="1:13" ht="15" customHeight="1" x14ac:dyDescent="0.25">
      <c r="A4" s="3" t="s">
        <v>5</v>
      </c>
      <c r="D4" s="55" t="s">
        <v>6</v>
      </c>
      <c r="E4" s="55"/>
      <c r="F4" s="55"/>
      <c r="G4" s="55"/>
      <c r="H4" s="55"/>
      <c r="I4" s="55"/>
      <c r="J4" s="55"/>
      <c r="K4" s="55"/>
      <c r="L4" s="55"/>
    </row>
    <row r="5" spans="1:13" ht="15" customHeight="1" x14ac:dyDescent="0.25">
      <c r="A5" s="13" t="s">
        <v>7</v>
      </c>
      <c r="D5" s="55" t="s">
        <v>8</v>
      </c>
      <c r="E5" s="55"/>
      <c r="F5" s="55"/>
      <c r="G5" s="55"/>
      <c r="H5" s="55"/>
      <c r="I5" s="55"/>
      <c r="J5" s="55"/>
      <c r="K5" s="55"/>
      <c r="L5" s="55"/>
    </row>
    <row r="6" spans="1:13" ht="15" customHeight="1" x14ac:dyDescent="0.25">
      <c r="A6" s="13" t="s">
        <v>9</v>
      </c>
      <c r="D6" s="55" t="s">
        <v>10</v>
      </c>
      <c r="E6" s="55"/>
      <c r="F6" s="55"/>
      <c r="G6" s="55"/>
      <c r="H6" s="55"/>
      <c r="I6" s="55"/>
      <c r="J6" s="55"/>
      <c r="K6" s="55"/>
      <c r="L6" s="55"/>
    </row>
    <row r="7" spans="1:13" ht="15" customHeight="1" x14ac:dyDescent="0.25">
      <c r="A7" s="48" t="s">
        <v>11</v>
      </c>
      <c r="B7" s="48"/>
      <c r="C7" s="48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59" t="s">
        <v>15</v>
      </c>
      <c r="E11" s="59"/>
      <c r="F11" s="59"/>
      <c r="G11" s="59"/>
      <c r="H11" s="59"/>
      <c r="I11" s="59"/>
      <c r="J11" s="59"/>
      <c r="K11" s="59"/>
      <c r="L11" s="59"/>
    </row>
    <row r="12" spans="1:13" ht="32" customHeight="1" x14ac:dyDescent="0.35">
      <c r="D12" s="59" t="s">
        <v>16</v>
      </c>
      <c r="E12" s="59"/>
      <c r="F12" s="59"/>
      <c r="G12" s="59"/>
      <c r="H12" s="59"/>
      <c r="I12" s="59"/>
      <c r="J12" s="59"/>
      <c r="K12" s="59"/>
      <c r="L12" s="59"/>
    </row>
    <row r="13" spans="1:13" ht="15" customHeight="1" x14ac:dyDescent="0.35">
      <c r="D13" s="59" t="s">
        <v>17</v>
      </c>
      <c r="E13" s="60"/>
      <c r="F13" s="60"/>
      <c r="G13" s="60"/>
      <c r="H13" s="60"/>
      <c r="I13" s="60"/>
      <c r="J13" s="60"/>
      <c r="K13" s="60"/>
      <c r="L13" s="60"/>
    </row>
    <row r="14" spans="1:13" ht="15" customHeight="1" x14ac:dyDescent="0.35">
      <c r="D14" s="61" t="s">
        <v>158</v>
      </c>
      <c r="E14" s="60"/>
      <c r="F14" s="60"/>
      <c r="G14" s="60"/>
      <c r="H14" s="60"/>
      <c r="I14" s="60"/>
      <c r="J14" s="60"/>
      <c r="K14" s="60"/>
      <c r="L14" s="60"/>
      <c r="M14" s="60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1" t="s">
        <v>18</v>
      </c>
      <c r="B16" s="51" t="s">
        <v>19</v>
      </c>
      <c r="C16" s="51" t="s">
        <v>20</v>
      </c>
      <c r="D16" s="51" t="s">
        <v>21</v>
      </c>
      <c r="E16" s="56" t="s">
        <v>22</v>
      </c>
      <c r="F16" s="49" t="s">
        <v>23</v>
      </c>
      <c r="G16" s="50"/>
      <c r="H16" s="50"/>
      <c r="I16" s="50"/>
      <c r="J16" s="50"/>
      <c r="K16" s="50"/>
      <c r="L16" s="51" t="s">
        <v>24</v>
      </c>
    </row>
    <row r="17" spans="1:12" ht="14.75" customHeight="1" x14ac:dyDescent="0.35">
      <c r="A17" s="52"/>
      <c r="B17" s="52"/>
      <c r="C17" s="52"/>
      <c r="D17" s="52"/>
      <c r="E17" s="57"/>
      <c r="F17" s="66" t="s">
        <v>34</v>
      </c>
      <c r="G17" s="67"/>
      <c r="H17" s="68" t="s">
        <v>35</v>
      </c>
      <c r="I17" s="69"/>
      <c r="J17" s="69"/>
      <c r="K17" s="69"/>
      <c r="L17" s="52"/>
    </row>
    <row r="18" spans="1:12" ht="78" customHeight="1" x14ac:dyDescent="0.35">
      <c r="A18" s="52"/>
      <c r="B18" s="52"/>
      <c r="C18" s="52"/>
      <c r="D18" s="52"/>
      <c r="E18" s="57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3"/>
    </row>
    <row r="19" spans="1:12" ht="31.25" customHeight="1" x14ac:dyDescent="0.35">
      <c r="A19" s="53"/>
      <c r="B19" s="53"/>
      <c r="C19" s="53"/>
      <c r="D19" s="53"/>
      <c r="E19" s="58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Komplet_vyvoj_celovecerni_h!A37</f>
        <v>601-2026</v>
      </c>
      <c r="B20" s="22" t="str">
        <f>Komplet_vyvoj_celovecerni_h!B37</f>
        <v>CINEART TV PRAGUE s.r.o.</v>
      </c>
      <c r="C20" s="22" t="str">
        <f>Komplet_vyvoj_celovecerni_h!C37</f>
        <v>Mistr Blecha</v>
      </c>
      <c r="D20" s="46">
        <f>Komplet_vyvoj_celovecerni_h!D37</f>
        <v>2479000</v>
      </c>
      <c r="E20" s="46">
        <f>Komplet_vyvoj_celovecerni_h!E37</f>
        <v>1200000</v>
      </c>
      <c r="F20" s="7">
        <v>20</v>
      </c>
      <c r="G20" s="7">
        <v>5</v>
      </c>
      <c r="H20" s="7">
        <v>20</v>
      </c>
      <c r="I20" s="7">
        <v>19</v>
      </c>
      <c r="J20" s="7">
        <v>7</v>
      </c>
      <c r="K20" s="7">
        <v>5</v>
      </c>
      <c r="L20" s="27">
        <f>SUM(F20:K20)</f>
        <v>76</v>
      </c>
    </row>
    <row r="21" spans="1:12" ht="12.75" customHeight="1" x14ac:dyDescent="0.25">
      <c r="A21" s="22" t="str">
        <f>Komplet_vyvoj_celovecerni_h!A25</f>
        <v>603-2026</v>
      </c>
      <c r="B21" s="22" t="str">
        <f>Komplet_vyvoj_celovecerni_h!B25</f>
        <v>Bedna Films s.r.o.</v>
      </c>
      <c r="C21" s="22" t="str">
        <f>Komplet_vyvoj_celovecerni_h!C25</f>
        <v>BICAN</v>
      </c>
      <c r="D21" s="46">
        <f>Komplet_vyvoj_celovecerni_h!D25</f>
        <v>2815000</v>
      </c>
      <c r="E21" s="46">
        <f>Komplet_vyvoj_celovecerni_h!E25</f>
        <v>1250000</v>
      </c>
      <c r="F21" s="7">
        <v>23</v>
      </c>
      <c r="G21" s="7">
        <v>10</v>
      </c>
      <c r="H21" s="7">
        <v>16</v>
      </c>
      <c r="I21" s="7">
        <v>21</v>
      </c>
      <c r="J21" s="7">
        <v>8</v>
      </c>
      <c r="K21" s="7">
        <v>5</v>
      </c>
      <c r="L21" s="27">
        <f>SUM(F21:K21)</f>
        <v>83</v>
      </c>
    </row>
    <row r="22" spans="1:12" ht="12.75" customHeight="1" x14ac:dyDescent="0.25">
      <c r="A22" s="22" t="str">
        <f>Komplet_vyvoj_celovecerni_h!A54</f>
        <v xml:space="preserve">604-2026 </v>
      </c>
      <c r="B22" s="22" t="str">
        <f>Komplet_vyvoj_celovecerni_h!B54</f>
        <v>The Seagull Films s.r.o.</v>
      </c>
      <c r="C22" s="22" t="str">
        <f>Komplet_vyvoj_celovecerni_h!C54</f>
        <v>Malé štěstí/A Small Luck</v>
      </c>
      <c r="D22" s="46">
        <f>Komplet_vyvoj_celovecerni_h!D54</f>
        <v>1664400</v>
      </c>
      <c r="E22" s="46">
        <f>Komplet_vyvoj_celovecerni_h!E54</f>
        <v>600000</v>
      </c>
      <c r="F22" s="7">
        <v>14</v>
      </c>
      <c r="G22" s="7">
        <v>4</v>
      </c>
      <c r="H22" s="7">
        <v>11</v>
      </c>
      <c r="I22" s="7">
        <v>12</v>
      </c>
      <c r="J22" s="7">
        <v>5</v>
      </c>
      <c r="K22" s="7">
        <v>4</v>
      </c>
      <c r="L22" s="27">
        <f>SUM(F22:K22)</f>
        <v>50</v>
      </c>
    </row>
    <row r="23" spans="1:12" ht="12.75" customHeight="1" x14ac:dyDescent="0.25">
      <c r="A23" s="22" t="str">
        <f>Komplet_vyvoj_celovecerni_h!A31</f>
        <v>606-2026</v>
      </c>
      <c r="B23" s="22" t="str">
        <f>Komplet_vyvoj_celovecerni_h!B31</f>
        <v>SILVER SCREEN s.r.o.</v>
      </c>
      <c r="C23" s="22" t="str">
        <f>Komplet_vyvoj_celovecerni_h!C31</f>
        <v>Pět přání pana Murraye McBridea</v>
      </c>
      <c r="D23" s="46">
        <f>Komplet_vyvoj_celovecerni_h!D31</f>
        <v>4044150</v>
      </c>
      <c r="E23" s="46">
        <f>Komplet_vyvoj_celovecerni_h!E31</f>
        <v>1250000</v>
      </c>
      <c r="F23" s="7">
        <v>22</v>
      </c>
      <c r="G23" s="7">
        <v>8</v>
      </c>
      <c r="H23" s="7">
        <v>19</v>
      </c>
      <c r="I23" s="7">
        <v>17</v>
      </c>
      <c r="J23" s="7">
        <v>6</v>
      </c>
      <c r="K23" s="7">
        <v>4</v>
      </c>
      <c r="L23" s="27">
        <f>SUM(F23:K23)</f>
        <v>76</v>
      </c>
    </row>
    <row r="24" spans="1:12" ht="12.75" customHeight="1" x14ac:dyDescent="0.25">
      <c r="A24" s="22" t="str">
        <f>Komplet_vyvoj_celovecerni_h!A48</f>
        <v>607-2026</v>
      </c>
      <c r="B24" s="22" t="str">
        <f>Komplet_vyvoj_celovecerni_h!B48</f>
        <v>LUMINAR Film s.r.o.</v>
      </c>
      <c r="C24" s="22" t="str">
        <f>Komplet_vyvoj_celovecerni_h!C48</f>
        <v>Taxikářův syn</v>
      </c>
      <c r="D24" s="46">
        <f>Komplet_vyvoj_celovecerni_h!D48</f>
        <v>1712000</v>
      </c>
      <c r="E24" s="46">
        <f>Komplet_vyvoj_celovecerni_h!E48</f>
        <v>1100000</v>
      </c>
      <c r="F24" s="7">
        <v>18</v>
      </c>
      <c r="G24" s="7">
        <v>5</v>
      </c>
      <c r="H24" s="7">
        <v>18</v>
      </c>
      <c r="I24" s="7">
        <v>19</v>
      </c>
      <c r="J24" s="7">
        <v>5</v>
      </c>
      <c r="K24" s="7">
        <v>4</v>
      </c>
      <c r="L24" s="27">
        <f>SUM(F24:K24)</f>
        <v>69</v>
      </c>
    </row>
    <row r="25" spans="1:12" ht="12.75" customHeight="1" x14ac:dyDescent="0.25">
      <c r="A25" s="22" t="str">
        <f>Komplet_vyvoj_celovecerni_h!A29</f>
        <v>608-2026</v>
      </c>
      <c r="B25" s="22" t="str">
        <f>Komplet_vyvoj_celovecerni_h!B29</f>
        <v>Punk Film s.r.o.</v>
      </c>
      <c r="C25" s="22" t="str">
        <f>Komplet_vyvoj_celovecerni_h!C29</f>
        <v>Všechny živly</v>
      </c>
      <c r="D25" s="46">
        <f>Komplet_vyvoj_celovecerni_h!D29</f>
        <v>1950000</v>
      </c>
      <c r="E25" s="46">
        <f>Komplet_vyvoj_celovecerni_h!E29</f>
        <v>1250000</v>
      </c>
      <c r="F25" s="7">
        <v>21</v>
      </c>
      <c r="G25" s="7">
        <v>5</v>
      </c>
      <c r="H25" s="7">
        <v>18</v>
      </c>
      <c r="I25" s="7">
        <v>21</v>
      </c>
      <c r="J25" s="7">
        <v>7</v>
      </c>
      <c r="K25" s="7">
        <v>5</v>
      </c>
      <c r="L25" s="27">
        <f>SUM(F25:K25)</f>
        <v>77</v>
      </c>
    </row>
    <row r="26" spans="1:12" ht="12.75" customHeight="1" x14ac:dyDescent="0.25">
      <c r="A26" s="22" t="str">
        <f>Komplet_vyvoj_celovecerni_h!A45</f>
        <v>609-2026</v>
      </c>
      <c r="B26" s="22" t="str">
        <f>Komplet_vyvoj_celovecerni_h!B45</f>
        <v>Beginner´s Mind s.r.o.</v>
      </c>
      <c r="C26" s="22" t="str">
        <f>Komplet_vyvoj_celovecerni_h!C45</f>
        <v>Odřená kolena</v>
      </c>
      <c r="D26" s="46">
        <f>Komplet_vyvoj_celovecerni_h!D45</f>
        <v>1050000</v>
      </c>
      <c r="E26" s="46">
        <f>Komplet_vyvoj_celovecerni_h!E45</f>
        <v>650000</v>
      </c>
      <c r="F26" s="7">
        <v>18</v>
      </c>
      <c r="G26" s="7">
        <v>6</v>
      </c>
      <c r="H26" s="7">
        <v>16</v>
      </c>
      <c r="I26" s="7">
        <v>18</v>
      </c>
      <c r="J26" s="7">
        <v>7</v>
      </c>
      <c r="K26" s="7">
        <v>5</v>
      </c>
      <c r="L26" s="27">
        <f>SUM(F26:K26)</f>
        <v>70</v>
      </c>
    </row>
    <row r="27" spans="1:12" ht="12.75" customHeight="1" x14ac:dyDescent="0.25">
      <c r="A27" s="22" t="str">
        <f>Komplet_vyvoj_celovecerni_h!A43</f>
        <v>610-2026</v>
      </c>
      <c r="B27" s="22" t="str">
        <f>Komplet_vyvoj_celovecerni_h!B43</f>
        <v>Bionaut s.r.o.</v>
      </c>
      <c r="C27" s="22" t="str">
        <f>Komplet_vyvoj_celovecerni_h!C43</f>
        <v>První pouto (vývoj)</v>
      </c>
      <c r="D27" s="46">
        <f>Komplet_vyvoj_celovecerni_h!D43</f>
        <v>4000000</v>
      </c>
      <c r="E27" s="46">
        <f>Komplet_vyvoj_celovecerni_h!E43</f>
        <v>1250000</v>
      </c>
      <c r="F27" s="7">
        <v>14</v>
      </c>
      <c r="G27" s="7">
        <v>7</v>
      </c>
      <c r="H27" s="7">
        <v>19</v>
      </c>
      <c r="I27" s="7">
        <v>19</v>
      </c>
      <c r="J27" s="7">
        <v>7</v>
      </c>
      <c r="K27" s="7">
        <v>5</v>
      </c>
      <c r="L27" s="27">
        <f>SUM(F27:K27)</f>
        <v>71</v>
      </c>
    </row>
    <row r="28" spans="1:12" ht="12.75" customHeight="1" x14ac:dyDescent="0.25">
      <c r="A28" s="22" t="str">
        <f>Komplet_vyvoj_celovecerni_h!A40</f>
        <v>613-2026</v>
      </c>
      <c r="B28" s="22" t="str">
        <f>Komplet_vyvoj_celovecerni_h!B40</f>
        <v>IN Film Praha spol. s r.o.</v>
      </c>
      <c r="C28" s="22" t="str">
        <f>Komplet_vyvoj_celovecerni_h!C40</f>
        <v>Sidonie</v>
      </c>
      <c r="D28" s="46">
        <f>Komplet_vyvoj_celovecerni_h!D40</f>
        <v>2097000</v>
      </c>
      <c r="E28" s="46">
        <f>Komplet_vyvoj_celovecerni_h!E40</f>
        <v>1100000</v>
      </c>
      <c r="F28" s="7">
        <v>20</v>
      </c>
      <c r="G28" s="7">
        <v>6</v>
      </c>
      <c r="H28" s="7">
        <v>20</v>
      </c>
      <c r="I28" s="7">
        <v>17</v>
      </c>
      <c r="J28" s="7">
        <v>7</v>
      </c>
      <c r="K28" s="7">
        <v>5</v>
      </c>
      <c r="L28" s="27">
        <f>SUM(F28:K28)</f>
        <v>75</v>
      </c>
    </row>
    <row r="29" spans="1:12" ht="12.75" customHeight="1" x14ac:dyDescent="0.25">
      <c r="A29" s="22" t="str">
        <f>Komplet_vyvoj_celovecerni_h!A56</f>
        <v>614-2026</v>
      </c>
      <c r="B29" s="22" t="str">
        <f>Komplet_vyvoj_celovecerni_h!B56</f>
        <v>The Seagull Films s.r.o.</v>
      </c>
      <c r="C29" s="22" t="str">
        <f>Komplet_vyvoj_celovecerni_h!C56</f>
        <v>Hey, You</v>
      </c>
      <c r="D29" s="46">
        <f>Komplet_vyvoj_celovecerni_h!D56</f>
        <v>2844015</v>
      </c>
      <c r="E29" s="46">
        <f>Komplet_vyvoj_celovecerni_h!E56</f>
        <v>1250000</v>
      </c>
      <c r="F29" s="7">
        <v>14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>SUM(F29:K29)</f>
        <v>44</v>
      </c>
    </row>
    <row r="30" spans="1:12" ht="12.75" customHeight="1" x14ac:dyDescent="0.25">
      <c r="A30" s="22" t="str">
        <f>Komplet_vyvoj_celovecerni_h!A24</f>
        <v>615-2026</v>
      </c>
      <c r="B30" s="22" t="str">
        <f>Komplet_vyvoj_celovecerni_h!B24</f>
        <v>Cinémotif Films s.r.o.</v>
      </c>
      <c r="C30" s="22" t="str">
        <f>Komplet_vyvoj_celovecerni_h!C24</f>
        <v>Krystaly - vývoj</v>
      </c>
      <c r="D30" s="46">
        <f>Komplet_vyvoj_celovecerni_h!D24</f>
        <v>2502500</v>
      </c>
      <c r="E30" s="46">
        <f>Komplet_vyvoj_celovecerni_h!E24</f>
        <v>1250000</v>
      </c>
      <c r="F30" s="7">
        <v>26</v>
      </c>
      <c r="G30" s="7">
        <v>8</v>
      </c>
      <c r="H30" s="7">
        <v>18</v>
      </c>
      <c r="I30" s="7">
        <v>20</v>
      </c>
      <c r="J30" s="7">
        <v>8</v>
      </c>
      <c r="K30" s="7">
        <v>5</v>
      </c>
      <c r="L30" s="27">
        <f>SUM(F30:K30)</f>
        <v>85</v>
      </c>
    </row>
    <row r="31" spans="1:12" ht="12.75" customHeight="1" x14ac:dyDescent="0.25">
      <c r="A31" s="22" t="str">
        <f>Komplet_vyvoj_celovecerni_h!A46</f>
        <v>616-2026</v>
      </c>
      <c r="B31" s="22" t="str">
        <f>Komplet_vyvoj_celovecerni_h!B46</f>
        <v>Xova Film s.r.o.</v>
      </c>
      <c r="C31" s="22" t="str">
        <f>Komplet_vyvoj_celovecerni_h!C46</f>
        <v>V očekávání</v>
      </c>
      <c r="D31" s="46">
        <f>Komplet_vyvoj_celovecerni_h!D46</f>
        <v>2399000</v>
      </c>
      <c r="E31" s="46">
        <f>Komplet_vyvoj_celovecerni_h!E46</f>
        <v>1250000</v>
      </c>
      <c r="F31" s="7">
        <v>14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>SUM(F31:K31)</f>
        <v>69</v>
      </c>
    </row>
    <row r="32" spans="1:12" ht="12.75" customHeight="1" x14ac:dyDescent="0.25">
      <c r="A32" s="22" t="str">
        <f>Komplet_vyvoj_celovecerni_h!A50</f>
        <v>617-2026</v>
      </c>
      <c r="B32" s="22" t="str">
        <f>Komplet_vyvoj_celovecerni_h!B50</f>
        <v>Strong images s.r.o.</v>
      </c>
      <c r="C32" s="22" t="str">
        <f>Komplet_vyvoj_celovecerni_h!C50</f>
        <v>Pod šťastnou hvězdou</v>
      </c>
      <c r="D32" s="46">
        <f>Komplet_vyvoj_celovecerni_h!D50</f>
        <v>1772500</v>
      </c>
      <c r="E32" s="46">
        <f>Komplet_vyvoj_celovecerni_h!E50</f>
        <v>1250000</v>
      </c>
      <c r="F32" s="7">
        <v>19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>SUM(F32:K32)</f>
        <v>67</v>
      </c>
    </row>
    <row r="33" spans="1:12" ht="12.75" customHeight="1" x14ac:dyDescent="0.25">
      <c r="A33" s="22" t="str">
        <f>Komplet_vyvoj_celovecerni_h!A52</f>
        <v>620-2026</v>
      </c>
      <c r="B33" s="22" t="str">
        <f>Komplet_vyvoj_celovecerni_h!B52</f>
        <v>FRESH LOBSTER s.r.o.</v>
      </c>
      <c r="C33" s="22" t="str">
        <f>Komplet_vyvoj_celovecerni_h!C52</f>
        <v>Uroboros</v>
      </c>
      <c r="D33" s="46">
        <f>Komplet_vyvoj_celovecerni_h!D52</f>
        <v>1621360</v>
      </c>
      <c r="E33" s="46">
        <f>Komplet_vyvoj_celovecerni_h!E52</f>
        <v>1250000</v>
      </c>
      <c r="F33" s="7">
        <v>14</v>
      </c>
      <c r="G33" s="7">
        <v>4</v>
      </c>
      <c r="H33" s="7">
        <v>13</v>
      </c>
      <c r="I33" s="7">
        <v>17</v>
      </c>
      <c r="J33" s="7">
        <v>6</v>
      </c>
      <c r="K33" s="7">
        <v>5</v>
      </c>
      <c r="L33" s="27">
        <f>SUM(F33:K33)</f>
        <v>59</v>
      </c>
    </row>
    <row r="34" spans="1:12" ht="12.75" customHeight="1" x14ac:dyDescent="0.25">
      <c r="A34" s="22" t="str">
        <f>Komplet_vyvoj_celovecerni_h!A26</f>
        <v>621-2026</v>
      </c>
      <c r="B34" s="22" t="str">
        <f>Komplet_vyvoj_celovecerni_h!B26</f>
        <v>Shore points s.r.o.</v>
      </c>
      <c r="C34" s="22" t="str">
        <f>Komplet_vyvoj_celovecerni_h!C26</f>
        <v>Ema mele maso</v>
      </c>
      <c r="D34" s="46">
        <f>Komplet_vyvoj_celovecerni_h!D26</f>
        <v>2038000</v>
      </c>
      <c r="E34" s="46">
        <f>Komplet_vyvoj_celovecerni_h!E26</f>
        <v>750000</v>
      </c>
      <c r="F34" s="7">
        <v>22</v>
      </c>
      <c r="G34" s="7">
        <v>8</v>
      </c>
      <c r="H34" s="7">
        <v>18</v>
      </c>
      <c r="I34" s="7">
        <v>20</v>
      </c>
      <c r="J34" s="7">
        <v>8</v>
      </c>
      <c r="K34" s="7">
        <v>4</v>
      </c>
      <c r="L34" s="27">
        <f>SUM(F34:K34)</f>
        <v>80</v>
      </c>
    </row>
    <row r="35" spans="1:12" ht="12.75" customHeight="1" x14ac:dyDescent="0.25">
      <c r="A35" s="22" t="str">
        <f>Komplet_vyvoj_celovecerni_h!A38</f>
        <v>622-2026</v>
      </c>
      <c r="B35" s="22" t="str">
        <f>Komplet_vyvoj_celovecerni_h!B38</f>
        <v>nutprodukce, s.r.o.</v>
      </c>
      <c r="C35" s="22" t="str">
        <f>Komplet_vyvoj_celovecerni_h!C38</f>
        <v>Přenášet hory</v>
      </c>
      <c r="D35" s="46">
        <f>Komplet_vyvoj_celovecerni_h!D38</f>
        <v>1700000</v>
      </c>
      <c r="E35" s="46">
        <f>Komplet_vyvoj_celovecerni_h!E38</f>
        <v>750000</v>
      </c>
      <c r="F35" s="7">
        <v>22</v>
      </c>
      <c r="G35" s="7">
        <v>5</v>
      </c>
      <c r="H35" s="7">
        <v>19</v>
      </c>
      <c r="I35" s="7">
        <v>17</v>
      </c>
      <c r="J35" s="7">
        <v>8</v>
      </c>
      <c r="K35" s="7">
        <v>4</v>
      </c>
      <c r="L35" s="27">
        <f>SUM(F35:K35)</f>
        <v>75</v>
      </c>
    </row>
    <row r="36" spans="1:12" ht="12.75" customHeight="1" x14ac:dyDescent="0.25">
      <c r="A36" s="22" t="str">
        <f>Komplet_vyvoj_celovecerni_h!A28</f>
        <v>624-2026</v>
      </c>
      <c r="B36" s="22" t="str">
        <f>Komplet_vyvoj_celovecerni_h!B28</f>
        <v>Off Beat Films s.r.o.</v>
      </c>
      <c r="C36" s="22" t="str">
        <f>Komplet_vyvoj_celovecerni_h!C28</f>
        <v>Cold feet</v>
      </c>
      <c r="D36" s="46">
        <f>Komplet_vyvoj_celovecerni_h!D28</f>
        <v>1925000</v>
      </c>
      <c r="E36" s="46">
        <f>Komplet_vyvoj_celovecerni_h!E28</f>
        <v>1250000</v>
      </c>
      <c r="F36" s="7">
        <v>27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>SUM(F36:K36)</f>
        <v>82</v>
      </c>
    </row>
    <row r="37" spans="1:12" ht="12.75" customHeight="1" x14ac:dyDescent="0.25">
      <c r="A37" s="22" t="str">
        <f>Komplet_vyvoj_celovecerni_h!A35</f>
        <v>625-2026</v>
      </c>
      <c r="B37" s="22" t="str">
        <f>Komplet_vyvoj_celovecerni_h!B35</f>
        <v>Bionaut s.r.o.</v>
      </c>
      <c r="C37" s="22" t="str">
        <f>Komplet_vyvoj_celovecerni_h!C35</f>
        <v>Její hlas (Ema Destinn)</v>
      </c>
      <c r="D37" s="46">
        <f>Komplet_vyvoj_celovecerni_h!D35</f>
        <v>2900000</v>
      </c>
      <c r="E37" s="46">
        <f>Komplet_vyvoj_celovecerni_h!E35</f>
        <v>1250000</v>
      </c>
      <c r="F37" s="7">
        <v>19</v>
      </c>
      <c r="G37" s="7">
        <v>5</v>
      </c>
      <c r="H37" s="7">
        <v>19</v>
      </c>
      <c r="I37" s="7">
        <v>19</v>
      </c>
      <c r="J37" s="7">
        <v>8</v>
      </c>
      <c r="K37" s="7">
        <v>5</v>
      </c>
      <c r="L37" s="27">
        <f>SUM(F37:K37)</f>
        <v>75</v>
      </c>
    </row>
    <row r="38" spans="1:12" ht="12.75" customHeight="1" x14ac:dyDescent="0.25">
      <c r="A38" s="22" t="str">
        <f>Komplet_vyvoj_celovecerni_h!A20</f>
        <v>626-2026</v>
      </c>
      <c r="B38" s="22" t="str">
        <f>Komplet_vyvoj_celovecerni_h!B20</f>
        <v>NOCHI FILM s.r.o.</v>
      </c>
      <c r="C38" s="22" t="str">
        <f>Komplet_vyvoj_celovecerni_h!C20</f>
        <v>Tenhle pokoj se nedá sníst</v>
      </c>
      <c r="D38" s="46">
        <f>Komplet_vyvoj_celovecerni_h!D20</f>
        <v>3754000</v>
      </c>
      <c r="E38" s="46">
        <f>Komplet_vyvoj_celovecerni_h!E20</f>
        <v>1250000</v>
      </c>
      <c r="F38" s="7">
        <v>27</v>
      </c>
      <c r="G38" s="7">
        <v>7</v>
      </c>
      <c r="H38" s="7">
        <v>18</v>
      </c>
      <c r="I38" s="7">
        <v>19</v>
      </c>
      <c r="J38" s="7">
        <v>9</v>
      </c>
      <c r="K38" s="7">
        <v>5</v>
      </c>
      <c r="L38" s="27">
        <f>SUM(F38:K38)</f>
        <v>85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f>Komplet_vyvoj_celovecerni_h!D39</f>
        <v>2625000</v>
      </c>
      <c r="E39" s="46">
        <f>Komplet_vyvoj_celovecerni_h!E39</f>
        <v>1250000</v>
      </c>
      <c r="F39" s="7">
        <v>21</v>
      </c>
      <c r="G39" s="7">
        <v>6</v>
      </c>
      <c r="H39" s="7">
        <v>19</v>
      </c>
      <c r="I39" s="7">
        <v>20</v>
      </c>
      <c r="J39" s="7">
        <v>6</v>
      </c>
      <c r="K39" s="7">
        <v>5</v>
      </c>
      <c r="L39" s="27">
        <f>SUM(F39:K39)</f>
        <v>77</v>
      </c>
    </row>
    <row r="40" spans="1:12" ht="12.75" customHeight="1" x14ac:dyDescent="0.25">
      <c r="A40" s="22" t="str">
        <f>Komplet_vyvoj_celovecerni_h!A32</f>
        <v>628-2026</v>
      </c>
      <c r="B40" s="22" t="str">
        <f>Komplet_vyvoj_celovecerni_h!B32</f>
        <v>endorfilm s.r.o.</v>
      </c>
      <c r="C40" s="22" t="str">
        <f>Komplet_vyvoj_celovecerni_h!C32</f>
        <v>Eneolit</v>
      </c>
      <c r="D40" s="46">
        <f>Komplet_vyvoj_celovecerni_h!D32</f>
        <v>1896152</v>
      </c>
      <c r="E40" s="46">
        <f>Komplet_vyvoj_celovecerni_h!E32</f>
        <v>750000</v>
      </c>
      <c r="F40" s="7">
        <v>20</v>
      </c>
      <c r="G40" s="7">
        <v>5</v>
      </c>
      <c r="H40" s="7">
        <v>19</v>
      </c>
      <c r="I40" s="7">
        <v>23</v>
      </c>
      <c r="J40" s="7">
        <v>6</v>
      </c>
      <c r="K40" s="7">
        <v>4</v>
      </c>
      <c r="L40" s="27">
        <f>SUM(F40:K40)</f>
        <v>77</v>
      </c>
    </row>
    <row r="41" spans="1:12" ht="12.75" customHeight="1" x14ac:dyDescent="0.25">
      <c r="A41" s="22" t="str">
        <f>Komplet_vyvoj_celovecerni_h!A33</f>
        <v>629-2026</v>
      </c>
      <c r="B41" s="22" t="str">
        <f>Komplet_vyvoj_celovecerni_h!B33</f>
        <v>Silk Films s.r.o.</v>
      </c>
      <c r="C41" s="22" t="str">
        <f>Komplet_vyvoj_celovecerni_h!C33</f>
        <v>Get Lucky</v>
      </c>
      <c r="D41" s="46">
        <f>Komplet_vyvoj_celovecerni_h!D33</f>
        <v>3093000</v>
      </c>
      <c r="E41" s="46">
        <f>Komplet_vyvoj_celovecerni_h!E33</f>
        <v>1200000</v>
      </c>
      <c r="F41" s="7">
        <v>20</v>
      </c>
      <c r="G41" s="7">
        <v>7</v>
      </c>
      <c r="H41" s="7">
        <v>18</v>
      </c>
      <c r="I41" s="7">
        <v>20</v>
      </c>
      <c r="J41" s="7">
        <v>8</v>
      </c>
      <c r="K41" s="7">
        <v>4</v>
      </c>
      <c r="L41" s="27">
        <f>SUM(F41:K41)</f>
        <v>77</v>
      </c>
    </row>
    <row r="42" spans="1:12" ht="12.75" customHeight="1" x14ac:dyDescent="0.25">
      <c r="A42" s="22" t="str">
        <f>Komplet_vyvoj_celovecerni_h!A30</f>
        <v>630-2026</v>
      </c>
      <c r="B42" s="22" t="str">
        <f>Komplet_vyvoj_celovecerni_h!B30</f>
        <v>MasterFilm s.r.o.</v>
      </c>
      <c r="C42" s="22" t="str">
        <f>Komplet_vyvoj_celovecerni_h!C30</f>
        <v>Bachyně</v>
      </c>
      <c r="D42" s="46">
        <f>Komplet_vyvoj_celovecerni_h!D30</f>
        <v>2893610</v>
      </c>
      <c r="E42" s="46">
        <f>Komplet_vyvoj_celovecerni_h!E30</f>
        <v>1250000</v>
      </c>
      <c r="F42" s="7">
        <v>20</v>
      </c>
      <c r="G42" s="7">
        <v>5</v>
      </c>
      <c r="H42" s="7">
        <v>19</v>
      </c>
      <c r="I42" s="7">
        <v>23</v>
      </c>
      <c r="J42" s="7">
        <v>7</v>
      </c>
      <c r="K42" s="7">
        <v>4</v>
      </c>
      <c r="L42" s="27">
        <f>SUM(F42:K42)</f>
        <v>78</v>
      </c>
    </row>
    <row r="43" spans="1:12" ht="12.75" customHeight="1" x14ac:dyDescent="0.25">
      <c r="A43" s="22" t="str">
        <f>Komplet_vyvoj_celovecerni_h!A41</f>
        <v>631-2026</v>
      </c>
      <c r="B43" s="22" t="str">
        <f>Komplet_vyvoj_celovecerni_h!B41</f>
        <v>MasterFilm s.r.o.</v>
      </c>
      <c r="C43" s="22" t="str">
        <f>Komplet_vyvoj_celovecerni_h!C41</f>
        <v>Spirit Hunter</v>
      </c>
      <c r="D43" s="46">
        <f>Komplet_vyvoj_celovecerni_h!D41</f>
        <v>2512500</v>
      </c>
      <c r="E43" s="46">
        <f>Komplet_vyvoj_celovecerni_h!E41</f>
        <v>1250000</v>
      </c>
      <c r="F43" s="7">
        <v>17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>SUM(F43:K43)</f>
        <v>73</v>
      </c>
    </row>
    <row r="44" spans="1:12" ht="12.75" customHeight="1" x14ac:dyDescent="0.25">
      <c r="A44" s="22" t="str">
        <f>Komplet_vyvoj_celovecerni_h!A55</f>
        <v>633-2026</v>
      </c>
      <c r="B44" s="22" t="str">
        <f>Komplet_vyvoj_celovecerni_h!B55</f>
        <v>Breathe Film s.r.o.</v>
      </c>
      <c r="C44" s="22" t="str">
        <f>Komplet_vyvoj_celovecerni_h!C55</f>
        <v>Dýchej za mě</v>
      </c>
      <c r="D44" s="46">
        <f>Komplet_vyvoj_celovecerni_h!D55</f>
        <v>2563500</v>
      </c>
      <c r="E44" s="46">
        <f>Komplet_vyvoj_celovecerni_h!E55</f>
        <v>1200000</v>
      </c>
      <c r="F44" s="7">
        <v>16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>SUM(F44:K44)</f>
        <v>49</v>
      </c>
    </row>
    <row r="45" spans="1:12" ht="12.75" customHeight="1" x14ac:dyDescent="0.25">
      <c r="A45" s="22" t="str">
        <f>Komplet_vyvoj_celovecerni_h!A36</f>
        <v>635-2026</v>
      </c>
      <c r="B45" s="22" t="str">
        <f>Komplet_vyvoj_celovecerni_h!B36</f>
        <v>Kuli Film s.r.o.</v>
      </c>
      <c r="C45" s="22" t="str">
        <f>Komplet_vyvoj_celovecerni_h!C36</f>
        <v>AŽ PŘIJDE SATAN</v>
      </c>
      <c r="D45" s="46">
        <f>Komplet_vyvoj_celovecerni_h!D36</f>
        <v>1470030</v>
      </c>
      <c r="E45" s="46">
        <f>Komplet_vyvoj_celovecerni_h!E36</f>
        <v>1250000</v>
      </c>
      <c r="F45" s="7">
        <v>23</v>
      </c>
      <c r="G45" s="7">
        <v>6</v>
      </c>
      <c r="H45" s="7">
        <v>18</v>
      </c>
      <c r="I45" s="7">
        <v>18</v>
      </c>
      <c r="J45" s="7">
        <v>7</v>
      </c>
      <c r="K45" s="7">
        <v>5</v>
      </c>
      <c r="L45" s="27">
        <f>SUM(F45:K45)</f>
        <v>77</v>
      </c>
    </row>
    <row r="46" spans="1:12" ht="12.75" customHeight="1" x14ac:dyDescent="0.25">
      <c r="A46" s="22" t="str">
        <f>Komplet_vyvoj_celovecerni_h!A22</f>
        <v>636-2026</v>
      </c>
      <c r="B46" s="22" t="str">
        <f>Komplet_vyvoj_celovecerni_h!B22</f>
        <v>Frame Films s.r.o.</v>
      </c>
      <c r="C46" s="22" t="str">
        <f>Komplet_vyvoj_celovecerni_h!C22</f>
        <v>Barbucha</v>
      </c>
      <c r="D46" s="46">
        <f>Komplet_vyvoj_celovecerni_h!D22</f>
        <v>2276000</v>
      </c>
      <c r="E46" s="46">
        <f>Komplet_vyvoj_celovecerni_h!E22</f>
        <v>1140000</v>
      </c>
      <c r="F46" s="7">
        <v>24</v>
      </c>
      <c r="G46" s="7">
        <v>8</v>
      </c>
      <c r="H46" s="7">
        <v>17</v>
      </c>
      <c r="I46" s="7">
        <v>20</v>
      </c>
      <c r="J46" s="7">
        <v>9</v>
      </c>
      <c r="K46" s="7">
        <v>5</v>
      </c>
      <c r="L46" s="27">
        <f>SUM(F46:K46)</f>
        <v>83</v>
      </c>
    </row>
    <row r="47" spans="1:12" ht="12.75" customHeight="1" x14ac:dyDescent="0.25">
      <c r="A47" s="22" t="str">
        <f>Komplet_vyvoj_celovecerni_h!A44</f>
        <v>637-2026</v>
      </c>
      <c r="B47" s="22" t="str">
        <f>Komplet_vyvoj_celovecerni_h!B44</f>
        <v>Filmofon s.r.o.</v>
      </c>
      <c r="C47" s="22" t="str">
        <f>Komplet_vyvoj_celovecerni_h!C44</f>
        <v>Továrna na Absolutno</v>
      </c>
      <c r="D47" s="46">
        <f>Komplet_vyvoj_celovecerni_h!D44</f>
        <v>5775017</v>
      </c>
      <c r="E47" s="46">
        <f>Komplet_vyvoj_celovecerni_h!E44</f>
        <v>1250000</v>
      </c>
      <c r="F47" s="7">
        <v>22</v>
      </c>
      <c r="G47" s="7">
        <v>7</v>
      </c>
      <c r="H47" s="7">
        <v>15</v>
      </c>
      <c r="I47" s="7">
        <v>17</v>
      </c>
      <c r="J47" s="7">
        <v>6</v>
      </c>
      <c r="K47" s="7">
        <v>5</v>
      </c>
      <c r="L47" s="27">
        <f>SUM(F47:K47)</f>
        <v>72</v>
      </c>
    </row>
    <row r="48" spans="1:12" ht="12.75" customHeight="1" x14ac:dyDescent="0.25">
      <c r="A48" s="22" t="str">
        <f>Komplet_vyvoj_celovecerni_h!A23</f>
        <v>638-2026</v>
      </c>
      <c r="B48" s="22" t="str">
        <f>Komplet_vyvoj_celovecerni_h!B23</f>
        <v>nukleon frame, s.r.o.</v>
      </c>
      <c r="C48" s="22" t="str">
        <f>Komplet_vyvoj_celovecerni_h!C23</f>
        <v>Přestupný rok</v>
      </c>
      <c r="D48" s="46">
        <f>Komplet_vyvoj_celovecerni_h!D23</f>
        <v>1305000</v>
      </c>
      <c r="E48" s="46">
        <f>Komplet_vyvoj_celovecerni_h!E23</f>
        <v>800000</v>
      </c>
      <c r="F48" s="7">
        <v>27</v>
      </c>
      <c r="G48" s="7">
        <v>8</v>
      </c>
      <c r="H48" s="7">
        <v>16</v>
      </c>
      <c r="I48" s="7">
        <v>20</v>
      </c>
      <c r="J48" s="7">
        <v>8</v>
      </c>
      <c r="K48" s="7">
        <v>5</v>
      </c>
      <c r="L48" s="27">
        <f>SUM(F48:K48)</f>
        <v>84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f>Komplet_vyvoj_celovecerni_h!D49</f>
        <v>2701515</v>
      </c>
      <c r="E49" s="46">
        <f>Komplet_vyvoj_celovecerni_h!E49</f>
        <v>1250000</v>
      </c>
      <c r="F49" s="7">
        <v>23</v>
      </c>
      <c r="G49" s="7">
        <v>7</v>
      </c>
      <c r="H49" s="7">
        <v>11</v>
      </c>
      <c r="I49" s="7">
        <v>17</v>
      </c>
      <c r="J49" s="7">
        <v>6</v>
      </c>
      <c r="K49" s="7">
        <v>4</v>
      </c>
      <c r="L49" s="27">
        <f>SUM(F49:K49)</f>
        <v>68</v>
      </c>
    </row>
    <row r="50" spans="1:12" ht="12.75" customHeight="1" x14ac:dyDescent="0.25">
      <c r="A50" s="22" t="str">
        <f>Komplet_vyvoj_celovecerni_h!A47</f>
        <v>641-2026</v>
      </c>
      <c r="B50" s="22" t="str">
        <f>Komplet_vyvoj_celovecerni_h!B47</f>
        <v>TVORBA films, s.r.o.</v>
      </c>
      <c r="C50" s="22" t="str">
        <f>Komplet_vyvoj_celovecerni_h!C47</f>
        <v>Útočiště</v>
      </c>
      <c r="D50" s="46">
        <f>Komplet_vyvoj_celovecerni_h!D47</f>
        <v>2876000</v>
      </c>
      <c r="E50" s="46">
        <f>Komplet_vyvoj_celovecerni_h!E47</f>
        <v>1250000</v>
      </c>
      <c r="F50" s="7">
        <v>15</v>
      </c>
      <c r="G50" s="7">
        <v>6</v>
      </c>
      <c r="H50" s="7">
        <v>17</v>
      </c>
      <c r="I50" s="7">
        <v>20</v>
      </c>
      <c r="J50" s="7">
        <v>7</v>
      </c>
      <c r="K50" s="7">
        <v>5</v>
      </c>
      <c r="L50" s="27">
        <f>SUM(F50:K50)</f>
        <v>70</v>
      </c>
    </row>
    <row r="51" spans="1:12" ht="12.75" customHeight="1" x14ac:dyDescent="0.25">
      <c r="A51" s="22" t="str">
        <f>Komplet_vyvoj_celovecerni_h!A27</f>
        <v>642-2026</v>
      </c>
      <c r="B51" s="22" t="str">
        <f>Komplet_vyvoj_celovecerni_h!B27</f>
        <v>Other stories s.r.o.</v>
      </c>
      <c r="C51" s="22" t="str">
        <f>Komplet_vyvoj_celovecerni_h!C27</f>
        <v>Mezi bestiemi (Running with Beasts)</v>
      </c>
      <c r="D51" s="46">
        <f>Komplet_vyvoj_celovecerni_h!D27</f>
        <v>3297300</v>
      </c>
      <c r="E51" s="46">
        <f>Komplet_vyvoj_celovecerni_h!E27</f>
        <v>1250000</v>
      </c>
      <c r="F51" s="7">
        <v>25</v>
      </c>
      <c r="G51" s="7">
        <v>9</v>
      </c>
      <c r="H51" s="7">
        <v>15</v>
      </c>
      <c r="I51" s="7">
        <v>20</v>
      </c>
      <c r="J51" s="7">
        <v>8</v>
      </c>
      <c r="K51" s="7">
        <v>5</v>
      </c>
      <c r="L51" s="27">
        <f>SUM(F51:K51)</f>
        <v>82</v>
      </c>
    </row>
    <row r="52" spans="1:12" ht="12.75" customHeight="1" x14ac:dyDescent="0.25">
      <c r="A52" s="22" t="str">
        <f>Komplet_vyvoj_celovecerni_h!A21</f>
        <v>643-2026</v>
      </c>
      <c r="B52" s="22" t="str">
        <f>Komplet_vyvoj_celovecerni_h!B21</f>
        <v>Breathless Films s.r.o.</v>
      </c>
      <c r="C52" s="22" t="str">
        <f>Komplet_vyvoj_celovecerni_h!C21</f>
        <v>Hlubina</v>
      </c>
      <c r="D52" s="46">
        <f>Komplet_vyvoj_celovecerni_h!D21</f>
        <v>2475000</v>
      </c>
      <c r="E52" s="46">
        <f>Komplet_vyvoj_celovecerni_h!E21</f>
        <v>1250000</v>
      </c>
      <c r="F52" s="7">
        <v>25</v>
      </c>
      <c r="G52" s="7">
        <v>8</v>
      </c>
      <c r="H52" s="7">
        <v>17</v>
      </c>
      <c r="I52" s="7">
        <v>20</v>
      </c>
      <c r="J52" s="7">
        <v>8</v>
      </c>
      <c r="K52" s="7">
        <v>5</v>
      </c>
      <c r="L52" s="27">
        <f>SUM(F52:K52)</f>
        <v>83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f>Komplet_vyvoj_celovecerni_h!D53</f>
        <v>2096000</v>
      </c>
      <c r="E53" s="46">
        <f>Komplet_vyvoj_celovecerni_h!E53</f>
        <v>1250000</v>
      </c>
      <c r="F53" s="7">
        <v>16</v>
      </c>
      <c r="G53" s="7">
        <v>6</v>
      </c>
      <c r="H53" s="7">
        <v>12</v>
      </c>
      <c r="I53" s="7">
        <v>12</v>
      </c>
      <c r="J53" s="7">
        <v>5</v>
      </c>
      <c r="K53" s="7">
        <v>4</v>
      </c>
      <c r="L53" s="27">
        <f>SUM(F53:K53)</f>
        <v>55</v>
      </c>
    </row>
    <row r="54" spans="1:12" ht="12.75" customHeight="1" x14ac:dyDescent="0.25">
      <c r="A54" s="22" t="str">
        <f>Komplet_vyvoj_celovecerni_h!A42</f>
        <v>646-2026</v>
      </c>
      <c r="B54" s="22" t="str">
        <f>Komplet_vyvoj_celovecerni_h!B42</f>
        <v>MIRACLE FILM s.r.o.</v>
      </c>
      <c r="C54" s="22" t="str">
        <f>Komplet_vyvoj_celovecerni_h!C42</f>
        <v xml:space="preserve">Proč se neusmíváš? </v>
      </c>
      <c r="D54" s="46">
        <f>Komplet_vyvoj_celovecerni_h!D42</f>
        <v>2242000</v>
      </c>
      <c r="E54" s="46">
        <f>Komplet_vyvoj_celovecerni_h!E42</f>
        <v>950000</v>
      </c>
      <c r="F54" s="7">
        <v>23</v>
      </c>
      <c r="G54" s="7">
        <v>8</v>
      </c>
      <c r="H54" s="7">
        <v>16</v>
      </c>
      <c r="I54" s="7">
        <v>17</v>
      </c>
      <c r="J54" s="7">
        <v>7</v>
      </c>
      <c r="K54" s="7">
        <v>5</v>
      </c>
      <c r="L54" s="27">
        <f>SUM(F54:K54)</f>
        <v>76</v>
      </c>
    </row>
    <row r="55" spans="1:12" ht="12.75" customHeight="1" x14ac:dyDescent="0.25">
      <c r="A55" s="22" t="str">
        <f>Komplet_vyvoj_celovecerni_h!A34</f>
        <v>647-2026</v>
      </c>
      <c r="B55" s="22" t="str">
        <f>Komplet_vyvoj_celovecerni_h!B34</f>
        <v>KOZA Film, s.r.o.</v>
      </c>
      <c r="C55" s="22" t="str">
        <f>Komplet_vyvoj_celovecerni_h!C34</f>
        <v>Když nevíš, co říct, řekni pravdu</v>
      </c>
      <c r="D55" s="46">
        <f>Komplet_vyvoj_celovecerni_h!D34</f>
        <v>1280000</v>
      </c>
      <c r="E55" s="46">
        <f>Komplet_vyvoj_celovecerni_h!E34</f>
        <v>850000</v>
      </c>
      <c r="F55" s="7">
        <v>26</v>
      </c>
      <c r="G55" s="7">
        <v>5</v>
      </c>
      <c r="H55" s="7">
        <v>17</v>
      </c>
      <c r="I55" s="7">
        <v>21</v>
      </c>
      <c r="J55" s="7">
        <v>6</v>
      </c>
      <c r="K55" s="7">
        <v>5</v>
      </c>
      <c r="L55" s="27">
        <f>SUM(F55:K55)</f>
        <v>80</v>
      </c>
    </row>
    <row r="56" spans="1:12" ht="12.75" customHeight="1" x14ac:dyDescent="0.25">
      <c r="A56" s="23" t="str">
        <f>Komplet_vyvoj_celovecerni_h!A51</f>
        <v>648-2026</v>
      </c>
      <c r="B56" s="23" t="str">
        <f>Komplet_vyvoj_celovecerni_h!B51</f>
        <v>D1 FILM s.r.o.</v>
      </c>
      <c r="C56" s="23" t="str">
        <f>Komplet_vyvoj_celovecerni_h!C51</f>
        <v>Jednooký Jan</v>
      </c>
      <c r="D56" s="47">
        <f>Komplet_vyvoj_celovecerni_h!D51</f>
        <v>770000</v>
      </c>
      <c r="E56" s="47">
        <f>Komplet_vyvoj_celovecerni_h!E51</f>
        <v>650000</v>
      </c>
      <c r="F56" s="7">
        <v>17</v>
      </c>
      <c r="G56" s="7">
        <v>5</v>
      </c>
      <c r="H56" s="7">
        <v>17</v>
      </c>
      <c r="I56" s="7">
        <v>17</v>
      </c>
      <c r="J56" s="7">
        <v>6</v>
      </c>
      <c r="K56" s="7">
        <v>5</v>
      </c>
      <c r="L56" s="27">
        <f>SUM(F56:K56)</f>
        <v>67</v>
      </c>
    </row>
  </sheetData>
  <mergeCells count="18">
    <mergeCell ref="A16:A19"/>
    <mergeCell ref="B16:B19"/>
    <mergeCell ref="C16:C19"/>
    <mergeCell ref="D16:D19"/>
    <mergeCell ref="D11:L11"/>
    <mergeCell ref="E16:E19"/>
    <mergeCell ref="F17:G17"/>
    <mergeCell ref="H17:K17"/>
    <mergeCell ref="D12:L12"/>
    <mergeCell ref="D13:L13"/>
    <mergeCell ref="F16:K16"/>
    <mergeCell ref="L16:L18"/>
    <mergeCell ref="D14:M14"/>
    <mergeCell ref="D3:L3"/>
    <mergeCell ref="D4:L4"/>
    <mergeCell ref="D5:L5"/>
    <mergeCell ref="D6:L6"/>
    <mergeCell ref="A7:C7"/>
  </mergeCells>
  <dataValidations count="10">
    <dataValidation type="decimal" operator="lessThanOrEqual" allowBlank="1" showInputMessage="1" showErrorMessage="1" sqref="F20:F56" xr:uid="{22EE5CF2-2547-4254-BA3C-8E442B385A47}">
      <formula1>30</formula1>
    </dataValidation>
    <dataValidation type="decimal" operator="lessThanOrEqual" allowBlank="1" showInputMessage="1" showErrorMessage="1" sqref="H20:H56" xr:uid="{4CFC8111-E72C-468A-940F-43E330ED72AD}">
      <formula1>20</formula1>
    </dataValidation>
    <dataValidation type="decimal" operator="lessThanOrEqual" allowBlank="1" showInputMessage="1" showErrorMessage="1" sqref="I20:I56" xr:uid="{E3C90E85-07B5-4DE7-A092-D0C7289BEA31}">
      <formula1>25</formula1>
    </dataValidation>
    <dataValidation type="decimal" operator="lessThanOrEqual" allowBlank="1" showInputMessage="1" showErrorMessage="1" sqref="J20:J56 G20:G56" xr:uid="{E1F2B9AA-E28E-4FBE-8611-9725956EDFA6}">
      <formula1>10</formula1>
    </dataValidation>
    <dataValidation type="decimal" operator="lessThanOrEqual" allowBlank="1" showInputMessage="1" showErrorMessage="1" sqref="K20:K56" xr:uid="{6864D56E-6F4D-4085-BA0E-14041BD0C99D}">
      <formula1>5</formula1>
    </dataValidation>
    <dataValidation type="decimal" operator="lessThanOrEqual" allowBlank="1" showInputMessage="1" showErrorMessage="1" error="max. 10" sqref="J1:K12 J15:K17 J57:K1048576" xr:uid="{929895C8-F8A0-43AF-A96B-9074A750AFDB}">
      <formula1>10</formula1>
    </dataValidation>
    <dataValidation type="decimal" operator="lessThanOrEqual" allowBlank="1" showInputMessage="1" showErrorMessage="1" error="max. 5" sqref="I15:I17 I1:I12 I57:I1048576" xr:uid="{4055C9D2-0B3B-4C7B-897D-FA761112DDFE}">
      <formula1>20</formula1>
    </dataValidation>
    <dataValidation type="decimal" operator="lessThanOrEqual" allowBlank="1" showInputMessage="1" showErrorMessage="1" error="max. 15" sqref="H15:H17 H1:H12 H57:H1048576" xr:uid="{C197E799-10A7-437B-9687-0B18BFA50E50}">
      <formula1>10</formula1>
    </dataValidation>
    <dataValidation type="decimal" operator="lessThanOrEqual" allowBlank="1" showInputMessage="1" showErrorMessage="1" error="max. 15" sqref="G1:G12 G15:G17 G57:G1048576" xr:uid="{F5A99D11-25A2-4865-B62B-551F4EF01929}">
      <formula1>20</formula1>
    </dataValidation>
    <dataValidation type="decimal" operator="lessThanOrEqual" allowBlank="1" showInputMessage="1" showErrorMessage="1" error="max. 40" sqref="F1:F12 F15:F17 F57:F1048576" xr:uid="{17C8CC32-0EA9-4094-ACAE-C921E4C2A677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CECB-0C7B-4842-B194-CFE5E519C9A6}">
  <sheetPr>
    <pageSetUpPr fitToPage="1"/>
  </sheetPr>
  <dimension ref="A1:M56"/>
  <sheetViews>
    <sheetView zoomScale="80" zoomScaleNormal="8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4"/>
    </row>
    <row r="4" spans="1:13" ht="15" customHeight="1" x14ac:dyDescent="0.25">
      <c r="A4" s="3" t="s">
        <v>5</v>
      </c>
      <c r="D4" s="55" t="s">
        <v>6</v>
      </c>
      <c r="E4" s="55"/>
      <c r="F4" s="55"/>
      <c r="G4" s="55"/>
      <c r="H4" s="55"/>
      <c r="I4" s="55"/>
      <c r="J4" s="55"/>
      <c r="K4" s="55"/>
      <c r="L4" s="55"/>
    </row>
    <row r="5" spans="1:13" ht="15" customHeight="1" x14ac:dyDescent="0.25">
      <c r="A5" s="13" t="s">
        <v>7</v>
      </c>
      <c r="D5" s="55" t="s">
        <v>8</v>
      </c>
      <c r="E5" s="55"/>
      <c r="F5" s="55"/>
      <c r="G5" s="55"/>
      <c r="H5" s="55"/>
      <c r="I5" s="55"/>
      <c r="J5" s="55"/>
      <c r="K5" s="55"/>
      <c r="L5" s="55"/>
    </row>
    <row r="6" spans="1:13" ht="15" customHeight="1" x14ac:dyDescent="0.25">
      <c r="A6" s="13" t="s">
        <v>9</v>
      </c>
      <c r="D6" s="55" t="s">
        <v>10</v>
      </c>
      <c r="E6" s="55"/>
      <c r="F6" s="55"/>
      <c r="G6" s="55"/>
      <c r="H6" s="55"/>
      <c r="I6" s="55"/>
      <c r="J6" s="55"/>
      <c r="K6" s="55"/>
      <c r="L6" s="55"/>
    </row>
    <row r="7" spans="1:13" ht="15" customHeight="1" x14ac:dyDescent="0.25">
      <c r="A7" s="48" t="s">
        <v>11</v>
      </c>
      <c r="B7" s="48"/>
      <c r="C7" s="48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59" t="s">
        <v>15</v>
      </c>
      <c r="E11" s="59"/>
      <c r="F11" s="59"/>
      <c r="G11" s="59"/>
      <c r="H11" s="59"/>
      <c r="I11" s="59"/>
      <c r="J11" s="59"/>
      <c r="K11" s="59"/>
      <c r="L11" s="59"/>
    </row>
    <row r="12" spans="1:13" ht="32" customHeight="1" x14ac:dyDescent="0.35">
      <c r="D12" s="59" t="s">
        <v>16</v>
      </c>
      <c r="E12" s="59"/>
      <c r="F12" s="59"/>
      <c r="G12" s="59"/>
      <c r="H12" s="59"/>
      <c r="I12" s="59"/>
      <c r="J12" s="59"/>
      <c r="K12" s="59"/>
      <c r="L12" s="59"/>
    </row>
    <row r="13" spans="1:13" ht="15" customHeight="1" x14ac:dyDescent="0.35">
      <c r="D13" s="59" t="s">
        <v>17</v>
      </c>
      <c r="E13" s="60"/>
      <c r="F13" s="60"/>
      <c r="G13" s="60"/>
      <c r="H13" s="60"/>
      <c r="I13" s="60"/>
      <c r="J13" s="60"/>
      <c r="K13" s="60"/>
      <c r="L13" s="60"/>
    </row>
    <row r="14" spans="1:13" ht="15" customHeight="1" x14ac:dyDescent="0.35">
      <c r="D14" s="61" t="s">
        <v>158</v>
      </c>
      <c r="E14" s="60"/>
      <c r="F14" s="60"/>
      <c r="G14" s="60"/>
      <c r="H14" s="60"/>
      <c r="I14" s="60"/>
      <c r="J14" s="60"/>
      <c r="K14" s="60"/>
      <c r="L14" s="60"/>
      <c r="M14" s="60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1" t="s">
        <v>18</v>
      </c>
      <c r="B16" s="51" t="s">
        <v>19</v>
      </c>
      <c r="C16" s="51" t="s">
        <v>20</v>
      </c>
      <c r="D16" s="51" t="s">
        <v>21</v>
      </c>
      <c r="E16" s="56" t="s">
        <v>22</v>
      </c>
      <c r="F16" s="49" t="s">
        <v>23</v>
      </c>
      <c r="G16" s="50"/>
      <c r="H16" s="50"/>
      <c r="I16" s="50"/>
      <c r="J16" s="50"/>
      <c r="K16" s="50"/>
      <c r="L16" s="51" t="s">
        <v>24</v>
      </c>
    </row>
    <row r="17" spans="1:12" ht="14.75" customHeight="1" x14ac:dyDescent="0.35">
      <c r="A17" s="52"/>
      <c r="B17" s="52"/>
      <c r="C17" s="52"/>
      <c r="D17" s="52"/>
      <c r="E17" s="57"/>
      <c r="F17" s="66" t="s">
        <v>34</v>
      </c>
      <c r="G17" s="67"/>
      <c r="H17" s="68" t="s">
        <v>35</v>
      </c>
      <c r="I17" s="69"/>
      <c r="J17" s="69"/>
      <c r="K17" s="69"/>
      <c r="L17" s="52"/>
    </row>
    <row r="18" spans="1:12" ht="78" customHeight="1" x14ac:dyDescent="0.35">
      <c r="A18" s="52"/>
      <c r="B18" s="52"/>
      <c r="C18" s="52"/>
      <c r="D18" s="52"/>
      <c r="E18" s="57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3"/>
    </row>
    <row r="19" spans="1:12" ht="31.25" customHeight="1" x14ac:dyDescent="0.35">
      <c r="A19" s="53"/>
      <c r="B19" s="53"/>
      <c r="C19" s="53"/>
      <c r="D19" s="53"/>
      <c r="E19" s="58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Komplet_vyvoj_celovecerni_h!A37</f>
        <v>601-2026</v>
      </c>
      <c r="B20" s="22" t="str">
        <f>Komplet_vyvoj_celovecerni_h!B37</f>
        <v>CINEART TV PRAGUE s.r.o.</v>
      </c>
      <c r="C20" s="22" t="str">
        <f>Komplet_vyvoj_celovecerni_h!C37</f>
        <v>Mistr Blecha</v>
      </c>
      <c r="D20" s="46">
        <f>Komplet_vyvoj_celovecerni_h!D37</f>
        <v>2479000</v>
      </c>
      <c r="E20" s="46">
        <f>Komplet_vyvoj_celovecerni_h!E37</f>
        <v>1200000</v>
      </c>
      <c r="F20" s="7">
        <v>23</v>
      </c>
      <c r="G20" s="7">
        <v>6</v>
      </c>
      <c r="H20" s="7">
        <v>20</v>
      </c>
      <c r="I20" s="7">
        <v>18</v>
      </c>
      <c r="J20" s="7">
        <v>7</v>
      </c>
      <c r="K20" s="7">
        <v>5</v>
      </c>
      <c r="L20" s="27">
        <f>SUM(F20:K20)</f>
        <v>79</v>
      </c>
    </row>
    <row r="21" spans="1:12" ht="12.75" customHeight="1" x14ac:dyDescent="0.25">
      <c r="A21" s="22" t="str">
        <f>Komplet_vyvoj_celovecerni_h!A25</f>
        <v>603-2026</v>
      </c>
      <c r="B21" s="22" t="str">
        <f>Komplet_vyvoj_celovecerni_h!B25</f>
        <v>Bedna Films s.r.o.</v>
      </c>
      <c r="C21" s="22" t="str">
        <f>Komplet_vyvoj_celovecerni_h!C25</f>
        <v>BICAN</v>
      </c>
      <c r="D21" s="46">
        <f>Komplet_vyvoj_celovecerni_h!D25</f>
        <v>2815000</v>
      </c>
      <c r="E21" s="46">
        <f>Komplet_vyvoj_celovecerni_h!E25</f>
        <v>1250000</v>
      </c>
      <c r="F21" s="7">
        <v>21</v>
      </c>
      <c r="G21" s="7">
        <v>9</v>
      </c>
      <c r="H21" s="7">
        <v>16</v>
      </c>
      <c r="I21" s="7">
        <v>21</v>
      </c>
      <c r="J21" s="7">
        <v>8</v>
      </c>
      <c r="K21" s="7">
        <v>5</v>
      </c>
      <c r="L21" s="27">
        <f>SUM(F21:K21)</f>
        <v>80</v>
      </c>
    </row>
    <row r="22" spans="1:12" ht="12.75" customHeight="1" x14ac:dyDescent="0.25">
      <c r="A22" s="22" t="str">
        <f>Komplet_vyvoj_celovecerni_h!A54</f>
        <v xml:space="preserve">604-2026 </v>
      </c>
      <c r="B22" s="22" t="str">
        <f>Komplet_vyvoj_celovecerni_h!B54</f>
        <v>The Seagull Films s.r.o.</v>
      </c>
      <c r="C22" s="22" t="str">
        <f>Komplet_vyvoj_celovecerni_h!C54</f>
        <v>Malé štěstí/A Small Luck</v>
      </c>
      <c r="D22" s="46">
        <f>Komplet_vyvoj_celovecerni_h!D54</f>
        <v>1664400</v>
      </c>
      <c r="E22" s="46">
        <f>Komplet_vyvoj_celovecerni_h!E54</f>
        <v>600000</v>
      </c>
      <c r="F22" s="7">
        <v>16</v>
      </c>
      <c r="G22" s="7">
        <v>5</v>
      </c>
      <c r="H22" s="7">
        <v>10</v>
      </c>
      <c r="I22" s="7">
        <v>12</v>
      </c>
      <c r="J22" s="7">
        <v>5</v>
      </c>
      <c r="K22" s="7">
        <v>4</v>
      </c>
      <c r="L22" s="27">
        <f>SUM(F22:K22)</f>
        <v>52</v>
      </c>
    </row>
    <row r="23" spans="1:12" ht="12.75" customHeight="1" x14ac:dyDescent="0.25">
      <c r="A23" s="22" t="str">
        <f>Komplet_vyvoj_celovecerni_h!A31</f>
        <v>606-2026</v>
      </c>
      <c r="B23" s="22" t="str">
        <f>Komplet_vyvoj_celovecerni_h!B31</f>
        <v>SILVER SCREEN s.r.o.</v>
      </c>
      <c r="C23" s="22" t="str">
        <f>Komplet_vyvoj_celovecerni_h!C31</f>
        <v>Pět přání pana Murraye McBridea</v>
      </c>
      <c r="D23" s="46">
        <f>Komplet_vyvoj_celovecerni_h!D31</f>
        <v>4044150</v>
      </c>
      <c r="E23" s="46">
        <f>Komplet_vyvoj_celovecerni_h!E31</f>
        <v>1250000</v>
      </c>
      <c r="F23" s="7">
        <v>22</v>
      </c>
      <c r="G23" s="7">
        <v>8</v>
      </c>
      <c r="H23" s="7">
        <v>19</v>
      </c>
      <c r="I23" s="7">
        <v>18</v>
      </c>
      <c r="J23" s="7">
        <v>6</v>
      </c>
      <c r="K23" s="7">
        <v>4</v>
      </c>
      <c r="L23" s="27">
        <f>SUM(F23:K23)</f>
        <v>77</v>
      </c>
    </row>
    <row r="24" spans="1:12" ht="12.75" customHeight="1" x14ac:dyDescent="0.25">
      <c r="A24" s="22" t="str">
        <f>Komplet_vyvoj_celovecerni_h!A48</f>
        <v>607-2026</v>
      </c>
      <c r="B24" s="22" t="str">
        <f>Komplet_vyvoj_celovecerni_h!B48</f>
        <v>LUMINAR Film s.r.o.</v>
      </c>
      <c r="C24" s="22" t="str">
        <f>Komplet_vyvoj_celovecerni_h!C48</f>
        <v>Taxikářův syn</v>
      </c>
      <c r="D24" s="46">
        <f>Komplet_vyvoj_celovecerni_h!D48</f>
        <v>1712000</v>
      </c>
      <c r="E24" s="46">
        <f>Komplet_vyvoj_celovecerni_h!E48</f>
        <v>1100000</v>
      </c>
      <c r="F24" s="7">
        <v>18</v>
      </c>
      <c r="G24" s="7">
        <v>5</v>
      </c>
      <c r="H24" s="7">
        <v>18</v>
      </c>
      <c r="I24" s="7">
        <v>18</v>
      </c>
      <c r="J24" s="7">
        <v>5</v>
      </c>
      <c r="K24" s="7">
        <v>4</v>
      </c>
      <c r="L24" s="27">
        <f>SUM(F24:K24)</f>
        <v>68</v>
      </c>
    </row>
    <row r="25" spans="1:12" ht="12.75" customHeight="1" x14ac:dyDescent="0.25">
      <c r="A25" s="22" t="str">
        <f>Komplet_vyvoj_celovecerni_h!A29</f>
        <v>608-2026</v>
      </c>
      <c r="B25" s="22" t="str">
        <f>Komplet_vyvoj_celovecerni_h!B29</f>
        <v>Punk Film s.r.o.</v>
      </c>
      <c r="C25" s="22" t="str">
        <f>Komplet_vyvoj_celovecerni_h!C29</f>
        <v>Všechny živly</v>
      </c>
      <c r="D25" s="46">
        <f>Komplet_vyvoj_celovecerni_h!D29</f>
        <v>1950000</v>
      </c>
      <c r="E25" s="46">
        <f>Komplet_vyvoj_celovecerni_h!E29</f>
        <v>1250000</v>
      </c>
      <c r="F25" s="7">
        <v>21</v>
      </c>
      <c r="G25" s="7">
        <v>7</v>
      </c>
      <c r="H25" s="7">
        <v>19</v>
      </c>
      <c r="I25" s="7">
        <v>20</v>
      </c>
      <c r="J25" s="7">
        <v>7</v>
      </c>
      <c r="K25" s="7">
        <v>5</v>
      </c>
      <c r="L25" s="27">
        <f>SUM(F25:K25)</f>
        <v>79</v>
      </c>
    </row>
    <row r="26" spans="1:12" ht="12.75" customHeight="1" x14ac:dyDescent="0.25">
      <c r="A26" s="22" t="str">
        <f>Komplet_vyvoj_celovecerni_h!A45</f>
        <v>609-2026</v>
      </c>
      <c r="B26" s="22" t="str">
        <f>Komplet_vyvoj_celovecerni_h!B45</f>
        <v>Beginner´s Mind s.r.o.</v>
      </c>
      <c r="C26" s="22" t="str">
        <f>Komplet_vyvoj_celovecerni_h!C45</f>
        <v>Odřená kolena</v>
      </c>
      <c r="D26" s="46">
        <f>Komplet_vyvoj_celovecerni_h!D45</f>
        <v>1050000</v>
      </c>
      <c r="E26" s="46">
        <f>Komplet_vyvoj_celovecerni_h!E45</f>
        <v>650000</v>
      </c>
      <c r="F26" s="7">
        <v>20</v>
      </c>
      <c r="G26" s="7">
        <v>5</v>
      </c>
      <c r="H26" s="7">
        <v>16</v>
      </c>
      <c r="I26" s="7">
        <v>20</v>
      </c>
      <c r="J26" s="7">
        <v>7</v>
      </c>
      <c r="K26" s="7">
        <v>5</v>
      </c>
      <c r="L26" s="27">
        <f>SUM(F26:K26)</f>
        <v>73</v>
      </c>
    </row>
    <row r="27" spans="1:12" ht="12.75" customHeight="1" x14ac:dyDescent="0.25">
      <c r="A27" s="22" t="str">
        <f>Komplet_vyvoj_celovecerni_h!A43</f>
        <v>610-2026</v>
      </c>
      <c r="B27" s="22" t="str">
        <f>Komplet_vyvoj_celovecerni_h!B43</f>
        <v>Bionaut s.r.o.</v>
      </c>
      <c r="C27" s="22" t="str">
        <f>Komplet_vyvoj_celovecerni_h!C43</f>
        <v>První pouto (vývoj)</v>
      </c>
      <c r="D27" s="46">
        <f>Komplet_vyvoj_celovecerni_h!D43</f>
        <v>4000000</v>
      </c>
      <c r="E27" s="46">
        <f>Komplet_vyvoj_celovecerni_h!E43</f>
        <v>1250000</v>
      </c>
      <c r="F27" s="7">
        <v>17</v>
      </c>
      <c r="G27" s="7">
        <v>7</v>
      </c>
      <c r="H27" s="7">
        <v>18</v>
      </c>
      <c r="I27" s="7">
        <v>18</v>
      </c>
      <c r="J27" s="7">
        <v>7</v>
      </c>
      <c r="K27" s="7">
        <v>5</v>
      </c>
      <c r="L27" s="27">
        <f>SUM(F27:K27)</f>
        <v>72</v>
      </c>
    </row>
    <row r="28" spans="1:12" ht="12.75" customHeight="1" x14ac:dyDescent="0.25">
      <c r="A28" s="22" t="str">
        <f>Komplet_vyvoj_celovecerni_h!A40</f>
        <v>613-2026</v>
      </c>
      <c r="B28" s="22" t="str">
        <f>Komplet_vyvoj_celovecerni_h!B40</f>
        <v>IN Film Praha spol. s r.o.</v>
      </c>
      <c r="C28" s="22" t="str">
        <f>Komplet_vyvoj_celovecerni_h!C40</f>
        <v>Sidonie</v>
      </c>
      <c r="D28" s="46">
        <f>Komplet_vyvoj_celovecerni_h!D40</f>
        <v>2097000</v>
      </c>
      <c r="E28" s="46">
        <f>Komplet_vyvoj_celovecerni_h!E40</f>
        <v>1100000</v>
      </c>
      <c r="F28" s="7">
        <v>20</v>
      </c>
      <c r="G28" s="7">
        <v>7</v>
      </c>
      <c r="H28" s="7">
        <v>20</v>
      </c>
      <c r="I28" s="7">
        <v>17</v>
      </c>
      <c r="J28" s="7">
        <v>7</v>
      </c>
      <c r="K28" s="7">
        <v>5</v>
      </c>
      <c r="L28" s="27">
        <f>SUM(F28:K28)</f>
        <v>76</v>
      </c>
    </row>
    <row r="29" spans="1:12" ht="12.75" customHeight="1" x14ac:dyDescent="0.25">
      <c r="A29" s="22" t="str">
        <f>Komplet_vyvoj_celovecerni_h!A56</f>
        <v>614-2026</v>
      </c>
      <c r="B29" s="22" t="str">
        <f>Komplet_vyvoj_celovecerni_h!B56</f>
        <v>The Seagull Films s.r.o.</v>
      </c>
      <c r="C29" s="22" t="str">
        <f>Komplet_vyvoj_celovecerni_h!C56</f>
        <v>Hey, You</v>
      </c>
      <c r="D29" s="46">
        <f>Komplet_vyvoj_celovecerni_h!D56</f>
        <v>2844015</v>
      </c>
      <c r="E29" s="46">
        <f>Komplet_vyvoj_celovecerni_h!E56</f>
        <v>1250000</v>
      </c>
      <c r="F29" s="7">
        <v>14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>SUM(F29:K29)</f>
        <v>44</v>
      </c>
    </row>
    <row r="30" spans="1:12" ht="12.75" customHeight="1" x14ac:dyDescent="0.25">
      <c r="A30" s="22" t="str">
        <f>Komplet_vyvoj_celovecerni_h!A24</f>
        <v>615-2026</v>
      </c>
      <c r="B30" s="22" t="str">
        <f>Komplet_vyvoj_celovecerni_h!B24</f>
        <v>Cinémotif Films s.r.o.</v>
      </c>
      <c r="C30" s="22" t="str">
        <f>Komplet_vyvoj_celovecerni_h!C24</f>
        <v>Krystaly - vývoj</v>
      </c>
      <c r="D30" s="46">
        <f>Komplet_vyvoj_celovecerni_h!D24</f>
        <v>2502500</v>
      </c>
      <c r="E30" s="46">
        <f>Komplet_vyvoj_celovecerni_h!E24</f>
        <v>1250000</v>
      </c>
      <c r="F30" s="7">
        <v>22</v>
      </c>
      <c r="G30" s="7">
        <v>7</v>
      </c>
      <c r="H30" s="7">
        <v>18</v>
      </c>
      <c r="I30" s="7">
        <v>18</v>
      </c>
      <c r="J30" s="7">
        <v>8</v>
      </c>
      <c r="K30" s="7">
        <v>5</v>
      </c>
      <c r="L30" s="27">
        <f>SUM(F30:K30)</f>
        <v>78</v>
      </c>
    </row>
    <row r="31" spans="1:12" ht="12.75" customHeight="1" x14ac:dyDescent="0.25">
      <c r="A31" s="22" t="str">
        <f>Komplet_vyvoj_celovecerni_h!A46</f>
        <v>616-2026</v>
      </c>
      <c r="B31" s="22" t="str">
        <f>Komplet_vyvoj_celovecerni_h!B46</f>
        <v>Xova Film s.r.o.</v>
      </c>
      <c r="C31" s="22" t="str">
        <f>Komplet_vyvoj_celovecerni_h!C46</f>
        <v>V očekávání</v>
      </c>
      <c r="D31" s="46">
        <f>Komplet_vyvoj_celovecerni_h!D46</f>
        <v>2399000</v>
      </c>
      <c r="E31" s="46">
        <f>Komplet_vyvoj_celovecerni_h!E46</f>
        <v>1250000</v>
      </c>
      <c r="F31" s="7">
        <v>17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>SUM(F31:K31)</f>
        <v>72</v>
      </c>
    </row>
    <row r="32" spans="1:12" ht="12.75" customHeight="1" x14ac:dyDescent="0.25">
      <c r="A32" s="22" t="str">
        <f>Komplet_vyvoj_celovecerni_h!A50</f>
        <v>617-2026</v>
      </c>
      <c r="B32" s="22" t="str">
        <f>Komplet_vyvoj_celovecerni_h!B50</f>
        <v>Strong images s.r.o.</v>
      </c>
      <c r="C32" s="22" t="str">
        <f>Komplet_vyvoj_celovecerni_h!C50</f>
        <v>Pod šťastnou hvězdou</v>
      </c>
      <c r="D32" s="46">
        <f>Komplet_vyvoj_celovecerni_h!D50</f>
        <v>1772500</v>
      </c>
      <c r="E32" s="46">
        <f>Komplet_vyvoj_celovecerni_h!E50</f>
        <v>1250000</v>
      </c>
      <c r="F32" s="7">
        <v>20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>SUM(F32:K32)</f>
        <v>68</v>
      </c>
    </row>
    <row r="33" spans="1:12" ht="12.75" customHeight="1" x14ac:dyDescent="0.25">
      <c r="A33" s="22" t="str">
        <f>Komplet_vyvoj_celovecerni_h!A52</f>
        <v>620-2026</v>
      </c>
      <c r="B33" s="22" t="str">
        <f>Komplet_vyvoj_celovecerni_h!B52</f>
        <v>FRESH LOBSTER s.r.o.</v>
      </c>
      <c r="C33" s="22" t="str">
        <f>Komplet_vyvoj_celovecerni_h!C52</f>
        <v>Uroboros</v>
      </c>
      <c r="D33" s="46">
        <f>Komplet_vyvoj_celovecerni_h!D52</f>
        <v>1621360</v>
      </c>
      <c r="E33" s="46">
        <f>Komplet_vyvoj_celovecerni_h!E52</f>
        <v>1250000</v>
      </c>
      <c r="F33" s="7">
        <v>15</v>
      </c>
      <c r="G33" s="7">
        <v>5</v>
      </c>
      <c r="H33" s="7">
        <v>13</v>
      </c>
      <c r="I33" s="7">
        <v>17</v>
      </c>
      <c r="J33" s="7">
        <v>6</v>
      </c>
      <c r="K33" s="7">
        <v>5</v>
      </c>
      <c r="L33" s="27">
        <f>SUM(F33:K33)</f>
        <v>61</v>
      </c>
    </row>
    <row r="34" spans="1:12" ht="12.75" customHeight="1" x14ac:dyDescent="0.25">
      <c r="A34" s="22" t="str">
        <f>Komplet_vyvoj_celovecerni_h!A26</f>
        <v>621-2026</v>
      </c>
      <c r="B34" s="22" t="str">
        <f>Komplet_vyvoj_celovecerni_h!B26</f>
        <v>Shore points s.r.o.</v>
      </c>
      <c r="C34" s="22" t="str">
        <f>Komplet_vyvoj_celovecerni_h!C26</f>
        <v>Ema mele maso</v>
      </c>
      <c r="D34" s="46">
        <f>Komplet_vyvoj_celovecerni_h!D26</f>
        <v>2038000</v>
      </c>
      <c r="E34" s="46">
        <f>Komplet_vyvoj_celovecerni_h!E26</f>
        <v>750000</v>
      </c>
      <c r="F34" s="7">
        <v>23</v>
      </c>
      <c r="G34" s="7">
        <v>8</v>
      </c>
      <c r="H34" s="7">
        <v>18</v>
      </c>
      <c r="I34" s="7">
        <v>20</v>
      </c>
      <c r="J34" s="7">
        <v>8</v>
      </c>
      <c r="K34" s="7">
        <v>4</v>
      </c>
      <c r="L34" s="27">
        <f>SUM(F34:K34)</f>
        <v>81</v>
      </c>
    </row>
    <row r="35" spans="1:12" ht="12.75" customHeight="1" x14ac:dyDescent="0.25">
      <c r="A35" s="22" t="str">
        <f>Komplet_vyvoj_celovecerni_h!A38</f>
        <v>622-2026</v>
      </c>
      <c r="B35" s="22" t="str">
        <f>Komplet_vyvoj_celovecerni_h!B38</f>
        <v>nutprodukce, s.r.o.</v>
      </c>
      <c r="C35" s="22" t="str">
        <f>Komplet_vyvoj_celovecerni_h!C38</f>
        <v>Přenášet hory</v>
      </c>
      <c r="D35" s="46">
        <f>Komplet_vyvoj_celovecerni_h!D38</f>
        <v>1700000</v>
      </c>
      <c r="E35" s="46">
        <f>Komplet_vyvoj_celovecerni_h!E38</f>
        <v>750000</v>
      </c>
      <c r="F35" s="7">
        <v>23</v>
      </c>
      <c r="G35" s="7">
        <v>5</v>
      </c>
      <c r="H35" s="7">
        <v>20</v>
      </c>
      <c r="I35" s="7">
        <v>17</v>
      </c>
      <c r="J35" s="7">
        <v>8</v>
      </c>
      <c r="K35" s="7">
        <v>4</v>
      </c>
      <c r="L35" s="27">
        <f>SUM(F35:K35)</f>
        <v>77</v>
      </c>
    </row>
    <row r="36" spans="1:12" ht="12.75" customHeight="1" x14ac:dyDescent="0.25">
      <c r="A36" s="22" t="str">
        <f>Komplet_vyvoj_celovecerni_h!A28</f>
        <v>624-2026</v>
      </c>
      <c r="B36" s="22" t="str">
        <f>Komplet_vyvoj_celovecerni_h!B28</f>
        <v>Off Beat Films s.r.o.</v>
      </c>
      <c r="C36" s="22" t="str">
        <f>Komplet_vyvoj_celovecerni_h!C28</f>
        <v>Cold feet</v>
      </c>
      <c r="D36" s="46">
        <f>Komplet_vyvoj_celovecerni_h!D28</f>
        <v>1925000</v>
      </c>
      <c r="E36" s="46">
        <f>Komplet_vyvoj_celovecerni_h!E28</f>
        <v>1250000</v>
      </c>
      <c r="F36" s="7">
        <v>24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>SUM(F36:K36)</f>
        <v>79</v>
      </c>
    </row>
    <row r="37" spans="1:12" ht="12.75" customHeight="1" x14ac:dyDescent="0.25">
      <c r="A37" s="22" t="str">
        <f>Komplet_vyvoj_celovecerni_h!A35</f>
        <v>625-2026</v>
      </c>
      <c r="B37" s="22" t="str">
        <f>Komplet_vyvoj_celovecerni_h!B35</f>
        <v>Bionaut s.r.o.</v>
      </c>
      <c r="C37" s="22" t="str">
        <f>Komplet_vyvoj_celovecerni_h!C35</f>
        <v>Její hlas (Ema Destinn)</v>
      </c>
      <c r="D37" s="46">
        <f>Komplet_vyvoj_celovecerni_h!D35</f>
        <v>2900000</v>
      </c>
      <c r="E37" s="46">
        <f>Komplet_vyvoj_celovecerni_h!E35</f>
        <v>1250000</v>
      </c>
      <c r="F37" s="7">
        <v>22</v>
      </c>
      <c r="G37" s="7">
        <v>6</v>
      </c>
      <c r="H37" s="7">
        <v>20</v>
      </c>
      <c r="I37" s="7">
        <v>18</v>
      </c>
      <c r="J37" s="7">
        <v>8</v>
      </c>
      <c r="K37" s="7">
        <v>5</v>
      </c>
      <c r="L37" s="27">
        <f>SUM(F37:K37)</f>
        <v>79</v>
      </c>
    </row>
    <row r="38" spans="1:12" ht="12.75" customHeight="1" x14ac:dyDescent="0.25">
      <c r="A38" s="22" t="str">
        <f>Komplet_vyvoj_celovecerni_h!A20</f>
        <v>626-2026</v>
      </c>
      <c r="B38" s="22" t="str">
        <f>Komplet_vyvoj_celovecerni_h!B20</f>
        <v>NOCHI FILM s.r.o.</v>
      </c>
      <c r="C38" s="22" t="str">
        <f>Komplet_vyvoj_celovecerni_h!C20</f>
        <v>Tenhle pokoj se nedá sníst</v>
      </c>
      <c r="D38" s="46">
        <f>Komplet_vyvoj_celovecerni_h!D20</f>
        <v>3754000</v>
      </c>
      <c r="E38" s="46">
        <f>Komplet_vyvoj_celovecerni_h!E20</f>
        <v>1250000</v>
      </c>
      <c r="F38" s="7">
        <v>26</v>
      </c>
      <c r="G38" s="7">
        <v>7</v>
      </c>
      <c r="H38" s="7">
        <v>18</v>
      </c>
      <c r="I38" s="7">
        <v>20</v>
      </c>
      <c r="J38" s="7">
        <v>9</v>
      </c>
      <c r="K38" s="7">
        <v>5</v>
      </c>
      <c r="L38" s="27">
        <f>SUM(F38:K38)</f>
        <v>85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f>Komplet_vyvoj_celovecerni_h!D39</f>
        <v>2625000</v>
      </c>
      <c r="E39" s="46">
        <f>Komplet_vyvoj_celovecerni_h!E39</f>
        <v>1250000</v>
      </c>
      <c r="F39" s="7">
        <v>18</v>
      </c>
      <c r="G39" s="7">
        <v>6</v>
      </c>
      <c r="H39" s="7">
        <v>20</v>
      </c>
      <c r="I39" s="7">
        <v>18</v>
      </c>
      <c r="J39" s="7">
        <v>6</v>
      </c>
      <c r="K39" s="7">
        <v>5</v>
      </c>
      <c r="L39" s="27">
        <f>SUM(F39:K39)</f>
        <v>73</v>
      </c>
    </row>
    <row r="40" spans="1:12" ht="12.75" customHeight="1" x14ac:dyDescent="0.25">
      <c r="A40" s="22" t="str">
        <f>Komplet_vyvoj_celovecerni_h!A32</f>
        <v>628-2026</v>
      </c>
      <c r="B40" s="22" t="str">
        <f>Komplet_vyvoj_celovecerni_h!B32</f>
        <v>endorfilm s.r.o.</v>
      </c>
      <c r="C40" s="22" t="str">
        <f>Komplet_vyvoj_celovecerni_h!C32</f>
        <v>Eneolit</v>
      </c>
      <c r="D40" s="46">
        <f>Komplet_vyvoj_celovecerni_h!D32</f>
        <v>1896152</v>
      </c>
      <c r="E40" s="46">
        <f>Komplet_vyvoj_celovecerni_h!E32</f>
        <v>750000</v>
      </c>
      <c r="F40" s="7">
        <v>20</v>
      </c>
      <c r="G40" s="7">
        <v>5</v>
      </c>
      <c r="H40" s="7">
        <v>20</v>
      </c>
      <c r="I40" s="7">
        <v>23</v>
      </c>
      <c r="J40" s="7">
        <v>6</v>
      </c>
      <c r="K40" s="7">
        <v>4</v>
      </c>
      <c r="L40" s="27">
        <f>SUM(F40:K40)</f>
        <v>78</v>
      </c>
    </row>
    <row r="41" spans="1:12" ht="12.75" customHeight="1" x14ac:dyDescent="0.25">
      <c r="A41" s="22" t="str">
        <f>Komplet_vyvoj_celovecerni_h!A33</f>
        <v>629-2026</v>
      </c>
      <c r="B41" s="22" t="str">
        <f>Komplet_vyvoj_celovecerni_h!B33</f>
        <v>Silk Films s.r.o.</v>
      </c>
      <c r="C41" s="22" t="str">
        <f>Komplet_vyvoj_celovecerni_h!C33</f>
        <v>Get Lucky</v>
      </c>
      <c r="D41" s="46">
        <f>Komplet_vyvoj_celovecerni_h!D33</f>
        <v>3093000</v>
      </c>
      <c r="E41" s="46">
        <f>Komplet_vyvoj_celovecerni_h!E33</f>
        <v>1200000</v>
      </c>
      <c r="F41" s="7">
        <v>18</v>
      </c>
      <c r="G41" s="7">
        <v>7</v>
      </c>
      <c r="H41" s="7">
        <v>18</v>
      </c>
      <c r="I41" s="7">
        <v>20</v>
      </c>
      <c r="J41" s="7">
        <v>8</v>
      </c>
      <c r="K41" s="7">
        <v>4</v>
      </c>
      <c r="L41" s="27">
        <f>SUM(F41:K41)</f>
        <v>75</v>
      </c>
    </row>
    <row r="42" spans="1:12" ht="12.75" customHeight="1" x14ac:dyDescent="0.25">
      <c r="A42" s="22" t="str">
        <f>Komplet_vyvoj_celovecerni_h!A30</f>
        <v>630-2026</v>
      </c>
      <c r="B42" s="22" t="str">
        <f>Komplet_vyvoj_celovecerni_h!B30</f>
        <v>MasterFilm s.r.o.</v>
      </c>
      <c r="C42" s="22" t="str">
        <f>Komplet_vyvoj_celovecerni_h!C30</f>
        <v>Bachyně</v>
      </c>
      <c r="D42" s="46">
        <f>Komplet_vyvoj_celovecerni_h!D30</f>
        <v>2893610</v>
      </c>
      <c r="E42" s="46">
        <f>Komplet_vyvoj_celovecerni_h!E30</f>
        <v>1250000</v>
      </c>
      <c r="F42" s="7">
        <v>22</v>
      </c>
      <c r="G42" s="7">
        <v>6</v>
      </c>
      <c r="H42" s="7">
        <v>19</v>
      </c>
      <c r="I42" s="7">
        <v>22</v>
      </c>
      <c r="J42" s="7">
        <v>7</v>
      </c>
      <c r="K42" s="7">
        <v>4</v>
      </c>
      <c r="L42" s="27">
        <f>SUM(F42:K42)</f>
        <v>80</v>
      </c>
    </row>
    <row r="43" spans="1:12" ht="12.75" customHeight="1" x14ac:dyDescent="0.25">
      <c r="A43" s="22" t="str">
        <f>Komplet_vyvoj_celovecerni_h!A41</f>
        <v>631-2026</v>
      </c>
      <c r="B43" s="22" t="str">
        <f>Komplet_vyvoj_celovecerni_h!B41</f>
        <v>MasterFilm s.r.o.</v>
      </c>
      <c r="C43" s="22" t="str">
        <f>Komplet_vyvoj_celovecerni_h!C41</f>
        <v>Spirit Hunter</v>
      </c>
      <c r="D43" s="46">
        <f>Komplet_vyvoj_celovecerni_h!D41</f>
        <v>2512500</v>
      </c>
      <c r="E43" s="46">
        <f>Komplet_vyvoj_celovecerni_h!E41</f>
        <v>1250000</v>
      </c>
      <c r="F43" s="7">
        <v>20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>SUM(F43:K43)</f>
        <v>76</v>
      </c>
    </row>
    <row r="44" spans="1:12" ht="12.75" customHeight="1" x14ac:dyDescent="0.25">
      <c r="A44" s="22" t="str">
        <f>Komplet_vyvoj_celovecerni_h!A55</f>
        <v>633-2026</v>
      </c>
      <c r="B44" s="22" t="str">
        <f>Komplet_vyvoj_celovecerni_h!B55</f>
        <v>Breathe Film s.r.o.</v>
      </c>
      <c r="C44" s="22" t="str">
        <f>Komplet_vyvoj_celovecerni_h!C55</f>
        <v>Dýchej za mě</v>
      </c>
      <c r="D44" s="46">
        <f>Komplet_vyvoj_celovecerni_h!D55</f>
        <v>2563500</v>
      </c>
      <c r="E44" s="46">
        <f>Komplet_vyvoj_celovecerni_h!E55</f>
        <v>1200000</v>
      </c>
      <c r="F44" s="7">
        <v>14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>SUM(F44:K44)</f>
        <v>47</v>
      </c>
    </row>
    <row r="45" spans="1:12" ht="12.75" customHeight="1" x14ac:dyDescent="0.25">
      <c r="A45" s="22" t="str">
        <f>Komplet_vyvoj_celovecerni_h!A36</f>
        <v>635-2026</v>
      </c>
      <c r="B45" s="22" t="str">
        <f>Komplet_vyvoj_celovecerni_h!B36</f>
        <v>Kuli Film s.r.o.</v>
      </c>
      <c r="C45" s="22" t="str">
        <f>Komplet_vyvoj_celovecerni_h!C36</f>
        <v>AŽ PŘIJDE SATAN</v>
      </c>
      <c r="D45" s="46">
        <f>Komplet_vyvoj_celovecerni_h!D36</f>
        <v>1470030</v>
      </c>
      <c r="E45" s="46">
        <f>Komplet_vyvoj_celovecerni_h!E36</f>
        <v>1250000</v>
      </c>
      <c r="F45" s="7">
        <v>20</v>
      </c>
      <c r="G45" s="7">
        <v>6</v>
      </c>
      <c r="H45" s="7">
        <v>18</v>
      </c>
      <c r="I45" s="7">
        <v>18</v>
      </c>
      <c r="J45" s="7">
        <v>7</v>
      </c>
      <c r="K45" s="7">
        <v>5</v>
      </c>
      <c r="L45" s="27">
        <f>SUM(F45:K45)</f>
        <v>74</v>
      </c>
    </row>
    <row r="46" spans="1:12" ht="12.75" customHeight="1" x14ac:dyDescent="0.25">
      <c r="A46" s="22" t="str">
        <f>Komplet_vyvoj_celovecerni_h!A22</f>
        <v>636-2026</v>
      </c>
      <c r="B46" s="22" t="str">
        <f>Komplet_vyvoj_celovecerni_h!B22</f>
        <v>Frame Films s.r.o.</v>
      </c>
      <c r="C46" s="22" t="str">
        <f>Komplet_vyvoj_celovecerni_h!C22</f>
        <v>Barbucha</v>
      </c>
      <c r="D46" s="46">
        <f>Komplet_vyvoj_celovecerni_h!D22</f>
        <v>2276000</v>
      </c>
      <c r="E46" s="46">
        <f>Komplet_vyvoj_celovecerni_h!E22</f>
        <v>1140000</v>
      </c>
      <c r="F46" s="7">
        <v>24</v>
      </c>
      <c r="G46" s="7">
        <v>6</v>
      </c>
      <c r="H46" s="7">
        <v>17</v>
      </c>
      <c r="I46" s="7">
        <v>20</v>
      </c>
      <c r="J46" s="7">
        <v>9</v>
      </c>
      <c r="K46" s="7">
        <v>5</v>
      </c>
      <c r="L46" s="27">
        <f>SUM(F46:K46)</f>
        <v>81</v>
      </c>
    </row>
    <row r="47" spans="1:12" ht="12.75" customHeight="1" x14ac:dyDescent="0.25">
      <c r="A47" s="22" t="str">
        <f>Komplet_vyvoj_celovecerni_h!A44</f>
        <v>637-2026</v>
      </c>
      <c r="B47" s="22" t="str">
        <f>Komplet_vyvoj_celovecerni_h!B44</f>
        <v>Filmofon s.r.o.</v>
      </c>
      <c r="C47" s="22" t="str">
        <f>Komplet_vyvoj_celovecerni_h!C44</f>
        <v>Továrna na Absolutno</v>
      </c>
      <c r="D47" s="46">
        <f>Komplet_vyvoj_celovecerni_h!D44</f>
        <v>5775017</v>
      </c>
      <c r="E47" s="46">
        <f>Komplet_vyvoj_celovecerni_h!E44</f>
        <v>1250000</v>
      </c>
      <c r="F47" s="7">
        <v>22</v>
      </c>
      <c r="G47" s="7">
        <v>6</v>
      </c>
      <c r="H47" s="7">
        <v>15</v>
      </c>
      <c r="I47" s="7">
        <v>17</v>
      </c>
      <c r="J47" s="7">
        <v>6</v>
      </c>
      <c r="K47" s="7">
        <v>5</v>
      </c>
      <c r="L47" s="27">
        <f>SUM(F47:K47)</f>
        <v>71</v>
      </c>
    </row>
    <row r="48" spans="1:12" ht="12.75" customHeight="1" x14ac:dyDescent="0.25">
      <c r="A48" s="22" t="str">
        <f>Komplet_vyvoj_celovecerni_h!A23</f>
        <v>638-2026</v>
      </c>
      <c r="B48" s="22" t="str">
        <f>Komplet_vyvoj_celovecerni_h!B23</f>
        <v>nukleon frame, s.r.o.</v>
      </c>
      <c r="C48" s="22" t="str">
        <f>Komplet_vyvoj_celovecerni_h!C23</f>
        <v>Přestupný rok</v>
      </c>
      <c r="D48" s="46">
        <f>Komplet_vyvoj_celovecerni_h!D23</f>
        <v>1305000</v>
      </c>
      <c r="E48" s="46">
        <f>Komplet_vyvoj_celovecerni_h!E23</f>
        <v>800000</v>
      </c>
      <c r="F48" s="7">
        <v>26</v>
      </c>
      <c r="G48" s="7">
        <v>7</v>
      </c>
      <c r="H48" s="7">
        <v>16</v>
      </c>
      <c r="I48" s="7">
        <v>20</v>
      </c>
      <c r="J48" s="7">
        <v>8</v>
      </c>
      <c r="K48" s="7">
        <v>5</v>
      </c>
      <c r="L48" s="27">
        <f>SUM(F48:K48)</f>
        <v>82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f>Komplet_vyvoj_celovecerni_h!D49</f>
        <v>2701515</v>
      </c>
      <c r="E49" s="46">
        <f>Komplet_vyvoj_celovecerni_h!E49</f>
        <v>1250000</v>
      </c>
      <c r="F49" s="7">
        <v>20</v>
      </c>
      <c r="G49" s="7">
        <v>7</v>
      </c>
      <c r="H49" s="7">
        <v>11</v>
      </c>
      <c r="I49" s="7">
        <v>16</v>
      </c>
      <c r="J49" s="7">
        <v>6</v>
      </c>
      <c r="K49" s="7">
        <v>4</v>
      </c>
      <c r="L49" s="27">
        <f>SUM(F49:K49)</f>
        <v>64</v>
      </c>
    </row>
    <row r="50" spans="1:12" ht="12.75" customHeight="1" x14ac:dyDescent="0.25">
      <c r="A50" s="22" t="str">
        <f>Komplet_vyvoj_celovecerni_h!A47</f>
        <v>641-2026</v>
      </c>
      <c r="B50" s="22" t="str">
        <f>Komplet_vyvoj_celovecerni_h!B47</f>
        <v>TVORBA films, s.r.o.</v>
      </c>
      <c r="C50" s="22" t="str">
        <f>Komplet_vyvoj_celovecerni_h!C47</f>
        <v>Útočiště</v>
      </c>
      <c r="D50" s="46">
        <f>Komplet_vyvoj_celovecerni_h!D47</f>
        <v>2876000</v>
      </c>
      <c r="E50" s="46">
        <f>Komplet_vyvoj_celovecerni_h!E47</f>
        <v>1250000</v>
      </c>
      <c r="F50" s="7">
        <v>18</v>
      </c>
      <c r="G50" s="7">
        <v>5</v>
      </c>
      <c r="H50" s="7">
        <v>17</v>
      </c>
      <c r="I50" s="7">
        <v>18</v>
      </c>
      <c r="J50" s="7">
        <v>7</v>
      </c>
      <c r="K50" s="7">
        <v>5</v>
      </c>
      <c r="L50" s="27">
        <f>SUM(F50:K50)</f>
        <v>70</v>
      </c>
    </row>
    <row r="51" spans="1:12" ht="12.75" customHeight="1" x14ac:dyDescent="0.25">
      <c r="A51" s="22" t="str">
        <f>Komplet_vyvoj_celovecerni_h!A27</f>
        <v>642-2026</v>
      </c>
      <c r="B51" s="22" t="str">
        <f>Komplet_vyvoj_celovecerni_h!B27</f>
        <v>Other stories s.r.o.</v>
      </c>
      <c r="C51" s="22" t="str">
        <f>Komplet_vyvoj_celovecerni_h!C27</f>
        <v>Mezi bestiemi (Running with Beasts)</v>
      </c>
      <c r="D51" s="46">
        <f>Komplet_vyvoj_celovecerni_h!D27</f>
        <v>3297300</v>
      </c>
      <c r="E51" s="46">
        <f>Komplet_vyvoj_celovecerni_h!E27</f>
        <v>1250000</v>
      </c>
      <c r="F51" s="7">
        <v>25</v>
      </c>
      <c r="G51" s="7">
        <v>8</v>
      </c>
      <c r="H51" s="7">
        <v>15</v>
      </c>
      <c r="I51" s="7">
        <v>20</v>
      </c>
      <c r="J51" s="7">
        <v>8</v>
      </c>
      <c r="K51" s="7">
        <v>5</v>
      </c>
      <c r="L51" s="27">
        <f>SUM(F51:K51)</f>
        <v>81</v>
      </c>
    </row>
    <row r="52" spans="1:12" ht="12.75" customHeight="1" x14ac:dyDescent="0.25">
      <c r="A52" s="22" t="str">
        <f>Komplet_vyvoj_celovecerni_h!A21</f>
        <v>643-2026</v>
      </c>
      <c r="B52" s="22" t="str">
        <f>Komplet_vyvoj_celovecerni_h!B21</f>
        <v>Breathless Films s.r.o.</v>
      </c>
      <c r="C52" s="22" t="str">
        <f>Komplet_vyvoj_celovecerni_h!C21</f>
        <v>Hlubina</v>
      </c>
      <c r="D52" s="46">
        <f>Komplet_vyvoj_celovecerni_h!D21</f>
        <v>2475000</v>
      </c>
      <c r="E52" s="46">
        <f>Komplet_vyvoj_celovecerni_h!E21</f>
        <v>1250000</v>
      </c>
      <c r="F52" s="7">
        <v>27</v>
      </c>
      <c r="G52" s="7">
        <v>7</v>
      </c>
      <c r="H52" s="7">
        <v>17</v>
      </c>
      <c r="I52" s="7">
        <v>20</v>
      </c>
      <c r="J52" s="7">
        <v>8</v>
      </c>
      <c r="K52" s="7">
        <v>5</v>
      </c>
      <c r="L52" s="27">
        <f>SUM(F52:K52)</f>
        <v>84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f>Komplet_vyvoj_celovecerni_h!D53</f>
        <v>2096000</v>
      </c>
      <c r="E53" s="46">
        <f>Komplet_vyvoj_celovecerni_h!E53</f>
        <v>1250000</v>
      </c>
      <c r="F53" s="7">
        <v>18</v>
      </c>
      <c r="G53" s="7">
        <v>5</v>
      </c>
      <c r="H53" s="7">
        <v>12</v>
      </c>
      <c r="I53" s="7">
        <v>12</v>
      </c>
      <c r="J53" s="7">
        <v>5</v>
      </c>
      <c r="K53" s="7">
        <v>4</v>
      </c>
      <c r="L53" s="27">
        <f>SUM(F53:K53)</f>
        <v>56</v>
      </c>
    </row>
    <row r="54" spans="1:12" ht="12.75" customHeight="1" x14ac:dyDescent="0.25">
      <c r="A54" s="22" t="str">
        <f>Komplet_vyvoj_celovecerni_h!A42</f>
        <v>646-2026</v>
      </c>
      <c r="B54" s="22" t="str">
        <f>Komplet_vyvoj_celovecerni_h!B42</f>
        <v>MIRACLE FILM s.r.o.</v>
      </c>
      <c r="C54" s="22" t="str">
        <f>Komplet_vyvoj_celovecerni_h!C42</f>
        <v xml:space="preserve">Proč se neusmíváš? </v>
      </c>
      <c r="D54" s="46">
        <f>Komplet_vyvoj_celovecerni_h!D42</f>
        <v>2242000</v>
      </c>
      <c r="E54" s="46">
        <f>Komplet_vyvoj_celovecerni_h!E42</f>
        <v>950000</v>
      </c>
      <c r="F54" s="7">
        <v>22</v>
      </c>
      <c r="G54" s="7">
        <v>6</v>
      </c>
      <c r="H54" s="7">
        <v>16</v>
      </c>
      <c r="I54" s="7">
        <v>17</v>
      </c>
      <c r="J54" s="7">
        <v>7</v>
      </c>
      <c r="K54" s="7">
        <v>5</v>
      </c>
      <c r="L54" s="27">
        <f>SUM(F54:K54)</f>
        <v>73</v>
      </c>
    </row>
    <row r="55" spans="1:12" ht="12.75" customHeight="1" x14ac:dyDescent="0.25">
      <c r="A55" s="22" t="str">
        <f>Komplet_vyvoj_celovecerni_h!A34</f>
        <v>647-2026</v>
      </c>
      <c r="B55" s="22" t="str">
        <f>Komplet_vyvoj_celovecerni_h!B34</f>
        <v>KOZA Film, s.r.o.</v>
      </c>
      <c r="C55" s="22" t="str">
        <f>Komplet_vyvoj_celovecerni_h!C34</f>
        <v>Když nevíš, co říct, řekni pravdu</v>
      </c>
      <c r="D55" s="46">
        <f>Komplet_vyvoj_celovecerni_h!D34</f>
        <v>1280000</v>
      </c>
      <c r="E55" s="46">
        <f>Komplet_vyvoj_celovecerni_h!E34</f>
        <v>850000</v>
      </c>
      <c r="F55" s="7">
        <v>24</v>
      </c>
      <c r="G55" s="7">
        <v>4</v>
      </c>
      <c r="H55" s="7">
        <v>12</v>
      </c>
      <c r="I55" s="7">
        <v>21</v>
      </c>
      <c r="J55" s="7">
        <v>6</v>
      </c>
      <c r="K55" s="7">
        <v>5</v>
      </c>
      <c r="L55" s="27">
        <f>SUM(F55:K55)</f>
        <v>72</v>
      </c>
    </row>
    <row r="56" spans="1:12" ht="12.75" customHeight="1" x14ac:dyDescent="0.25">
      <c r="A56" s="23" t="str">
        <f>Komplet_vyvoj_celovecerni_h!A51</f>
        <v>648-2026</v>
      </c>
      <c r="B56" s="23" t="str">
        <f>Komplet_vyvoj_celovecerni_h!B51</f>
        <v>D1 FILM s.r.o.</v>
      </c>
      <c r="C56" s="23" t="str">
        <f>Komplet_vyvoj_celovecerni_h!C51</f>
        <v>Jednooký Jan</v>
      </c>
      <c r="D56" s="47">
        <f>Komplet_vyvoj_celovecerni_h!D51</f>
        <v>770000</v>
      </c>
      <c r="E56" s="47">
        <f>Komplet_vyvoj_celovecerni_h!E51</f>
        <v>650000</v>
      </c>
      <c r="F56" s="7">
        <v>18</v>
      </c>
      <c r="G56" s="7">
        <v>4</v>
      </c>
      <c r="H56" s="7">
        <v>17</v>
      </c>
      <c r="I56" s="7">
        <v>17</v>
      </c>
      <c r="J56" s="7">
        <v>6</v>
      </c>
      <c r="K56" s="7">
        <v>5</v>
      </c>
      <c r="L56" s="27">
        <f>SUM(F56:K56)</f>
        <v>67</v>
      </c>
    </row>
  </sheetData>
  <mergeCells count="18">
    <mergeCell ref="A16:A19"/>
    <mergeCell ref="B16:B19"/>
    <mergeCell ref="C16:C19"/>
    <mergeCell ref="D16:D19"/>
    <mergeCell ref="D11:L11"/>
    <mergeCell ref="E16:E19"/>
    <mergeCell ref="F17:G17"/>
    <mergeCell ref="H17:K17"/>
    <mergeCell ref="D12:L12"/>
    <mergeCell ref="D13:L13"/>
    <mergeCell ref="F16:K16"/>
    <mergeCell ref="L16:L18"/>
    <mergeCell ref="D14:M14"/>
    <mergeCell ref="D3:L3"/>
    <mergeCell ref="D4:L4"/>
    <mergeCell ref="D5:L5"/>
    <mergeCell ref="D6:L6"/>
    <mergeCell ref="A7:C7"/>
  </mergeCells>
  <dataValidations count="10">
    <dataValidation type="decimal" operator="lessThanOrEqual" allowBlank="1" showInputMessage="1" showErrorMessage="1" error="max. 40" sqref="F1:F12 F15:F17 F57:F1048576" xr:uid="{DD327C4C-7D75-4C85-BDE9-D2FA571EA966}">
      <formula1>30</formula1>
    </dataValidation>
    <dataValidation type="decimal" operator="lessThanOrEqual" allowBlank="1" showInputMessage="1" showErrorMessage="1" error="max. 15" sqref="G1:G12 G15:G17 G57:G1048576" xr:uid="{147C54D8-F0D6-49E0-B15F-2BBE4BBC1D22}">
      <formula1>20</formula1>
    </dataValidation>
    <dataValidation type="decimal" operator="lessThanOrEqual" allowBlank="1" showInputMessage="1" showErrorMessage="1" error="max. 15" sqref="H15:H17 H1:H12 H57:H1048576" xr:uid="{37D8A053-549C-4A1B-8303-F1654B893B52}">
      <formula1>10</formula1>
    </dataValidation>
    <dataValidation type="decimal" operator="lessThanOrEqual" allowBlank="1" showInputMessage="1" showErrorMessage="1" error="max. 5" sqref="I15:I17 I1:I12 I57:I1048576" xr:uid="{07940E9C-6445-44FD-82AD-7E5881B477A2}">
      <formula1>20</formula1>
    </dataValidation>
    <dataValidation type="decimal" operator="lessThanOrEqual" allowBlank="1" showInputMessage="1" showErrorMessage="1" error="max. 10" sqref="J1:K12 J15:K17 J57:K1048576" xr:uid="{BBDF028F-E072-426C-B3EE-449092549A04}">
      <formula1>10</formula1>
    </dataValidation>
    <dataValidation type="decimal" operator="lessThanOrEqual" allowBlank="1" showInputMessage="1" showErrorMessage="1" sqref="K20:K56" xr:uid="{2AD9B927-2211-475D-BF83-8C4D642899A9}">
      <formula1>5</formula1>
    </dataValidation>
    <dataValidation type="decimal" operator="lessThanOrEqual" allowBlank="1" showInputMessage="1" showErrorMessage="1" sqref="J20:J56 G20:G56" xr:uid="{95D7A080-FCCF-4F3B-A2A6-40BF6EFA2165}">
      <formula1>10</formula1>
    </dataValidation>
    <dataValidation type="decimal" operator="lessThanOrEqual" allowBlank="1" showInputMessage="1" showErrorMessage="1" sqref="I20:I56" xr:uid="{A4EDEEF2-C315-4B0F-9E27-4F96B8BC9F25}">
      <formula1>25</formula1>
    </dataValidation>
    <dataValidation type="decimal" operator="lessThanOrEqual" allowBlank="1" showInputMessage="1" showErrorMessage="1" sqref="H20:H56" xr:uid="{0F8E0D55-605C-48E4-B0E1-50FE25711364}">
      <formula1>20</formula1>
    </dataValidation>
    <dataValidation type="decimal" operator="lessThanOrEqual" allowBlank="1" showInputMessage="1" showErrorMessage="1" sqref="F20:F56" xr:uid="{DCD5A2E2-BD64-4130-85F1-63EB4116A789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40861AA4BB684D8DB38611A5605F1E" ma:contentTypeVersion="12" ma:contentTypeDescription="Create a new document." ma:contentTypeScope="" ma:versionID="05a6a5f47c63a2278329ae3f4c51b1ff">
  <xsd:schema xmlns:xsd="http://www.w3.org/2001/XMLSchema" xmlns:xs="http://www.w3.org/2001/XMLSchema" xmlns:p="http://schemas.microsoft.com/office/2006/metadata/properties" xmlns:ns2="2fd1ed75-4b1a-45aa-85d1-65d48fe2931c" xmlns:ns3="0b3a04af-ca41-4258-a70a-afb1da0fb2b2" targetNamespace="http://schemas.microsoft.com/office/2006/metadata/properties" ma:root="true" ma:fieldsID="1e45dfcf1fad7986b645133963d7ac2a" ns2:_="" ns3:_="">
    <xsd:import namespace="2fd1ed75-4b1a-45aa-85d1-65d48fe2931c"/>
    <xsd:import namespace="0b3a04af-ca41-4258-a70a-afb1da0fb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1ed75-4b1a-45aa-85d1-65d48fe29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04af-ca41-4258-a70a-afb1da0fb2b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18cad8-679f-4dac-b51e-7dce160a5acd}" ma:internalName="TaxCatchAll" ma:showField="CatchAllData" ma:web="0b3a04af-ca41-4258-a70a-afb1da0fb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d1ed75-4b1a-45aa-85d1-65d48fe2931c">
      <Terms xmlns="http://schemas.microsoft.com/office/infopath/2007/PartnerControls"/>
    </lcf76f155ced4ddcb4097134ff3c332f>
    <TaxCatchAll xmlns="0b3a04af-ca41-4258-a70a-afb1da0fb2b2" xsi:nil="true"/>
  </documentManagement>
</p:properties>
</file>

<file path=customXml/itemProps1.xml><?xml version="1.0" encoding="utf-8"?>
<ds:datastoreItem xmlns:ds="http://schemas.openxmlformats.org/officeDocument/2006/customXml" ds:itemID="{60AC47CB-AFC9-4BD8-8FBD-4EDA6C085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d1ed75-4b1a-45aa-85d1-65d48fe2931c"/>
    <ds:schemaRef ds:uri="0b3a04af-ca41-4258-a70a-afb1da0fb2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9C454F-5295-4688-BDE3-514824CCF4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02891-466C-4297-BBA9-415DF8D3BEC1}">
  <ds:schemaRefs>
    <ds:schemaRef ds:uri="http://schemas.microsoft.com/office/2006/documentManagement/types"/>
    <ds:schemaRef ds:uri="0b3a04af-ca41-4258-a70a-afb1da0fb2b2"/>
    <ds:schemaRef ds:uri="http://schemas.openxmlformats.org/package/2006/metadata/core-properties"/>
    <ds:schemaRef ds:uri="2fd1ed75-4b1a-45aa-85d1-65d48fe2931c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Komplet_vyvoj_celovecerni_h</vt:lpstr>
      <vt:lpstr>PBa</vt:lpstr>
      <vt:lpstr>PBi</vt:lpstr>
      <vt:lpstr>LO</vt:lpstr>
      <vt:lpstr>JS</vt:lpstr>
      <vt:lpstr>LW</vt:lpstr>
      <vt:lpstr>JS!Oblast_tisku</vt:lpstr>
      <vt:lpstr>Komplet_vyvoj_celovecerni_h!Oblast_tisku</vt:lpstr>
      <vt:lpstr>LO!Oblast_tisku</vt:lpstr>
      <vt:lpstr>LW!Oblast_tisku</vt:lpstr>
      <vt:lpstr>PBa!Oblast_tisku</vt:lpstr>
      <vt:lpstr>PBi!Oblast_tisku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Kateřina Vojkůvková</dc:creator>
  <cp:keywords/>
  <dc:description/>
  <cp:lastModifiedBy>Marie Ilkivová</cp:lastModifiedBy>
  <cp:revision/>
  <dcterms:created xsi:type="dcterms:W3CDTF">2013-12-06T22:03:05Z</dcterms:created>
  <dcterms:modified xsi:type="dcterms:W3CDTF">2026-07-07T09:06:25Z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0x0101009C40861AA4BB684D8DB38611A5605F1E</vt:lpwstr>
  </property>
  <property fmtid="{D5CDD505-2E9C-101B-9397-08002B2CF9AE}" pid="3" name="MediaServiceImageTags">
    <vt:lpwstr/>
  </property>
</Properties>
</file>